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Data for Figure 2" sheetId="1" r:id="rId4"/>
  </sheets>
</workbook>
</file>

<file path=xl/sharedStrings.xml><?xml version="1.0" encoding="utf-8"?>
<sst xmlns="http://schemas.openxmlformats.org/spreadsheetml/2006/main" uniqueCount="81">
  <si>
    <t>Quantification by Nanodrop (Fig. 2e)</t>
  </si>
  <si>
    <t>Legend Nanodrop quantification:</t>
  </si>
  <si>
    <t>Replicate</t>
  </si>
  <si>
    <t>RNA (ng/µl)</t>
  </si>
  <si>
    <t>Prot(µg/µl)</t>
  </si>
  <si>
    <t>input vol (µl)</t>
  </si>
  <si>
    <t>input RNA(µg)</t>
  </si>
  <si>
    <t>input Prot.(µg)</t>
  </si>
  <si>
    <t>PTex vol. (µl)</t>
  </si>
  <si>
    <t>PTex RNA (ng/µl)</t>
  </si>
  <si>
    <t>PTex Prot (µg/µl)</t>
  </si>
  <si>
    <t>total RNA (µg)</t>
  </si>
  <si>
    <t>total Prot (µg)</t>
  </si>
  <si>
    <t>Yield RNA (%)</t>
  </si>
  <si>
    <t>Yield Prot. (%)</t>
  </si>
  <si>
    <t>5 biological replicates (RIC-1, RIC-2, RIC-3, RIC-7, RIC-8)</t>
  </si>
  <si>
    <t>RIC-1</t>
  </si>
  <si>
    <t>RIC-2</t>
  </si>
  <si>
    <t>3 technical replicates for RIC-7 (RIC-7D, RIC-7F, RIC-7F)</t>
  </si>
  <si>
    <t>RIC-3</t>
  </si>
  <si>
    <t>3 technical replicates for RIC-8 (RIC-8D, RIC-8F, RIC-8F)</t>
  </si>
  <si>
    <t>RIC-7D</t>
  </si>
  <si>
    <t>RIC-7E</t>
  </si>
  <si>
    <t>n = 9</t>
  </si>
  <si>
    <t>RIC-7F</t>
  </si>
  <si>
    <t>RIC-8D</t>
  </si>
  <si>
    <t>RIC-8E</t>
  </si>
  <si>
    <t>RIC-8F</t>
  </si>
  <si>
    <t>&lt;=Mean</t>
  </si>
  <si>
    <t>Quantification by Densitometry Western Blot, ImageJ (Fig. 2b,d)</t>
  </si>
  <si>
    <t>Legend Densitometry</t>
  </si>
  <si>
    <t>Input %</t>
  </si>
  <si>
    <t>Input-shifted</t>
  </si>
  <si>
    <t>Input 100%</t>
  </si>
  <si>
    <t>PTex %</t>
  </si>
  <si>
    <t>PTex</t>
  </si>
  <si>
    <t>PTex 100%</t>
  </si>
  <si>
    <t>Yield (%)</t>
  </si>
  <si>
    <t>For Sxl:</t>
  </si>
  <si>
    <t>Sxl-30nt-A_2017-03-17</t>
  </si>
  <si>
    <t xml:space="preserve">5 biological replicates </t>
  </si>
  <si>
    <t>Sxl-87nt-A_2017-03-17</t>
  </si>
  <si>
    <t>Sxl-30nt-B_2017-03-31</t>
  </si>
  <si>
    <t>n = 5</t>
  </si>
  <si>
    <t>Sxl-80nt-B_2017-03-31</t>
  </si>
  <si>
    <t>Sxl-191nt-B_2017-03-31</t>
  </si>
  <si>
    <t>For HuR:</t>
  </si>
  <si>
    <t>n = 6</t>
  </si>
  <si>
    <t>Mean=&gt;</t>
  </si>
  <si>
    <t xml:space="preserve">Cross-links enrichment after PTex, Figure 2F </t>
  </si>
  <si>
    <t>Legend cross-linking enrichment</t>
  </si>
  <si>
    <t>Input-unbound</t>
  </si>
  <si>
    <t>PTex-unbound</t>
  </si>
  <si>
    <t>PTex-unbound 100%</t>
  </si>
  <si>
    <t>Total lane-input</t>
  </si>
  <si>
    <t>Shifted-input (%)</t>
  </si>
  <si>
    <t>Total lane-PTex</t>
  </si>
  <si>
    <t>Shifted-PTex (%)</t>
  </si>
  <si>
    <t>Depleted (%)</t>
  </si>
  <si>
    <t>Restored by Rnase* /%)</t>
  </si>
  <si>
    <t>HuR_2016-03-11</t>
  </si>
  <si>
    <t>5 biological replicates; 3 with PTex-relevant shift (due to RNA length. See Fig. 2c)</t>
  </si>
  <si>
    <t>HuR_2016-03-17_A</t>
  </si>
  <si>
    <t>HuR_2016-03-17_B</t>
  </si>
  <si>
    <t>n = 3</t>
  </si>
  <si>
    <t>Sxl-noRNA-2017-03-31</t>
  </si>
  <si>
    <t>Sxl-13nt-2017-03-31</t>
  </si>
  <si>
    <t>3 biological replicates</t>
  </si>
  <si>
    <t>Sxl-30nt-2017-03-31</t>
  </si>
  <si>
    <t>Sxl-87nt-2017-03-31</t>
  </si>
  <si>
    <t>Sxl-191nt-2017-03-31</t>
  </si>
  <si>
    <t>PTex-shifted</t>
  </si>
  <si>
    <t>PTex-shifted 100%</t>
  </si>
  <si>
    <t>PTex-Restored</t>
  </si>
  <si>
    <t>PTex-Restored 100%</t>
  </si>
  <si>
    <t>Sxl-noRNA-B</t>
  </si>
  <si>
    <t>Sxl-13nt-B</t>
  </si>
  <si>
    <t>Sxl-30nt-B</t>
  </si>
  <si>
    <t>Sxl-87nt-B</t>
  </si>
  <si>
    <t>Sxl-191nt-B</t>
  </si>
  <si>
    <t>* Respect to PTex-shifted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</si>
</sst>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0.0"/>
    <numFmt numFmtId="60" formatCode="&quot; &quot;* #,##0&quot;   &quot;;&quot;-&quot;* #,##0&quot;   &quot;;&quot; &quot;* &quot;-&quot;??&quot;   &quot;"/>
  </numFmts>
  <fonts count="11">
    <font>
      <sz val="12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sz val="11"/>
      <color indexed="8"/>
      <name val="Helvetica"/>
    </font>
    <font>
      <sz val="11"/>
      <color indexed="10"/>
      <name val="Helvetica"/>
    </font>
    <font>
      <sz val="12"/>
      <color indexed="10"/>
      <name val="Calibri"/>
    </font>
    <font>
      <b val="1"/>
      <sz val="11"/>
      <color indexed="8"/>
      <name val="Helvetica"/>
    </font>
    <font>
      <sz val="11"/>
      <color indexed="14"/>
      <name val="Helvetica"/>
    </font>
    <font>
      <b val="1"/>
      <sz val="11"/>
      <color indexed="18"/>
      <name val="Helvetica"/>
    </font>
    <font>
      <b val="1"/>
      <sz val="12"/>
      <color indexed="8"/>
      <name val="Helvetica"/>
    </font>
    <font>
      <sz val="12"/>
      <color indexed="8"/>
      <name val="Helvetica"/>
    </font>
  </fonts>
  <fills count="10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</fills>
  <borders count="1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53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3" borderId="1" applyNumberFormat="0" applyFont="1" applyFill="0" applyBorder="1" applyAlignment="1" applyProtection="0">
      <alignment vertical="bottom"/>
    </xf>
    <xf numFmtId="0" fontId="3" borderId="2" applyNumberFormat="0" applyFont="1" applyFill="0" applyBorder="1" applyAlignment="1" applyProtection="0">
      <alignment vertical="bottom"/>
    </xf>
    <xf numFmtId="49" fontId="4" fillId="2" borderId="3" applyNumberFormat="1" applyFont="1" applyFill="1" applyBorder="1" applyAlignment="1" applyProtection="0">
      <alignment horizontal="center" vertical="bottom"/>
    </xf>
    <xf numFmtId="0" fontId="5" fillId="2" borderId="4" applyNumberFormat="0" applyFont="1" applyFill="1" applyBorder="1" applyAlignment="1" applyProtection="0">
      <alignment horizontal="center" vertical="bottom"/>
    </xf>
    <xf numFmtId="0" fontId="3" borderId="5" applyNumberFormat="0" applyFont="1" applyFill="0" applyBorder="1" applyAlignment="1" applyProtection="0">
      <alignment vertical="bottom"/>
    </xf>
    <xf numFmtId="49" fontId="6" fillId="3" borderId="2" applyNumberFormat="1" applyFont="1" applyFill="1" applyBorder="1" applyAlignment="1" applyProtection="0">
      <alignment vertical="bottom"/>
    </xf>
    <xf numFmtId="49" fontId="3" borderId="6" applyNumberFormat="1" applyFont="1" applyFill="0" applyBorder="1" applyAlignment="1" applyProtection="0">
      <alignment vertical="bottom"/>
    </xf>
    <xf numFmtId="49" fontId="3" borderId="7" applyNumberFormat="1" applyFont="1" applyFill="0" applyBorder="1" applyAlignment="1" applyProtection="0">
      <alignment vertical="bottom"/>
    </xf>
    <xf numFmtId="49" fontId="3" fillId="4" borderId="4" applyNumberFormat="1" applyFont="1" applyFill="1" applyBorder="1" applyAlignment="1" applyProtection="0">
      <alignment vertical="bottom"/>
    </xf>
    <xf numFmtId="49" fontId="3" fillId="3" borderId="2" applyNumberFormat="1" applyFont="1" applyFill="1" applyBorder="1" applyAlignment="1" applyProtection="0">
      <alignment vertical="bottom"/>
    </xf>
    <xf numFmtId="49" fontId="3" borderId="2" applyNumberFormat="1" applyFont="1" applyFill="0" applyBorder="1" applyAlignment="1" applyProtection="0">
      <alignment vertical="bottom"/>
    </xf>
    <xf numFmtId="0" fontId="3" borderId="2" applyNumberFormat="1" applyFont="1" applyFill="0" applyBorder="1" applyAlignment="1" applyProtection="0">
      <alignment vertical="bottom"/>
    </xf>
    <xf numFmtId="2" fontId="3" borderId="2" applyNumberFormat="1" applyFont="1" applyFill="0" applyBorder="1" applyAlignment="1" applyProtection="0">
      <alignment vertical="bottom"/>
    </xf>
    <xf numFmtId="59" fontId="3" borderId="8" applyNumberFormat="1" applyFont="1" applyFill="0" applyBorder="1" applyAlignment="1" applyProtection="0">
      <alignment vertical="bottom"/>
    </xf>
    <xf numFmtId="59" fontId="3" fillId="4" borderId="4" applyNumberFormat="1" applyFont="1" applyFill="1" applyBorder="1" applyAlignment="1" applyProtection="0">
      <alignment vertical="bottom"/>
    </xf>
    <xf numFmtId="0" fontId="3" fillId="3" borderId="2" applyNumberFormat="0" applyFont="1" applyFill="1" applyBorder="1" applyAlignment="1" applyProtection="0">
      <alignment vertical="bottom"/>
    </xf>
    <xf numFmtId="59" fontId="3" borderId="9" applyNumberFormat="1" applyFont="1" applyFill="0" applyBorder="1" applyAlignment="1" applyProtection="0">
      <alignment vertical="bottom"/>
    </xf>
    <xf numFmtId="0" fontId="3" borderId="10" applyNumberFormat="0" applyFont="1" applyFill="0" applyBorder="1" applyAlignment="1" applyProtection="0">
      <alignment vertical="bottom"/>
    </xf>
    <xf numFmtId="0" fontId="3" fillId="3" borderId="1" applyNumberFormat="0" applyFont="1" applyFill="1" applyBorder="1" applyAlignment="1" applyProtection="0">
      <alignment vertical="bottom"/>
    </xf>
    <xf numFmtId="0" fontId="3" borderId="8" applyNumberFormat="0" applyFont="1" applyFill="0" applyBorder="1" applyAlignment="1" applyProtection="0">
      <alignment vertical="bottom"/>
    </xf>
    <xf numFmtId="59" fontId="7" fillId="5" borderId="4" applyNumberFormat="1" applyFont="1" applyFill="1" applyBorder="1" applyAlignment="1" applyProtection="0">
      <alignment horizontal="right" vertical="bottom"/>
    </xf>
    <xf numFmtId="49" fontId="3" fillId="5" borderId="4" applyNumberFormat="1" applyFont="1" applyFill="1" applyBorder="1" applyAlignment="1" applyProtection="0">
      <alignment vertical="bottom"/>
    </xf>
    <xf numFmtId="0" fontId="3" borderId="4" applyNumberFormat="0" applyFont="1" applyFill="0" applyBorder="1" applyAlignment="1" applyProtection="0">
      <alignment vertical="bottom"/>
    </xf>
    <xf numFmtId="0" fontId="3" fillId="3" borderId="11" applyNumberFormat="0" applyFont="1" applyFill="1" applyBorder="1" applyAlignment="1" applyProtection="0">
      <alignment vertical="bottom"/>
    </xf>
    <xf numFmtId="0" fontId="3" borderId="6" applyNumberFormat="0" applyFont="1" applyFill="0" applyBorder="1" applyAlignment="1" applyProtection="0">
      <alignment vertical="bottom"/>
    </xf>
    <xf numFmtId="0" fontId="4" borderId="5" applyNumberFormat="0" applyFont="1" applyFill="0" applyBorder="1" applyAlignment="1" applyProtection="0">
      <alignment vertical="bottom"/>
    </xf>
    <xf numFmtId="0" fontId="4" borderId="2" applyNumberFormat="0" applyFont="1" applyFill="0" applyBorder="1" applyAlignment="1" applyProtection="0">
      <alignment vertical="bottom"/>
    </xf>
    <xf numFmtId="49" fontId="3" fillId="6" borderId="4" applyNumberFormat="1" applyFont="1" applyFill="1" applyBorder="1" applyAlignment="1" applyProtection="0">
      <alignment vertical="bottom"/>
    </xf>
    <xf numFmtId="0" fontId="3" borderId="8" applyNumberFormat="1" applyFont="1" applyFill="0" applyBorder="1" applyAlignment="1" applyProtection="0">
      <alignment vertical="bottom"/>
    </xf>
    <xf numFmtId="59" fontId="3" fillId="6" borderId="4" applyNumberFormat="1" applyFont="1" applyFill="1" applyBorder="1" applyAlignment="1" applyProtection="0">
      <alignment vertical="bottom"/>
    </xf>
    <xf numFmtId="3" fontId="3" borderId="5" applyNumberFormat="1" applyFont="1" applyFill="0" applyBorder="1" applyAlignment="1" applyProtection="0">
      <alignment vertical="bottom"/>
    </xf>
    <xf numFmtId="3" fontId="3" borderId="2" applyNumberFormat="1" applyFont="1" applyFill="0" applyBorder="1" applyAlignment="1" applyProtection="0">
      <alignment vertical="bottom"/>
    </xf>
    <xf numFmtId="3" fontId="3" borderId="8" applyNumberFormat="1" applyFont="1" applyFill="0" applyBorder="1" applyAlignment="1" applyProtection="0">
      <alignment vertical="bottom"/>
    </xf>
    <xf numFmtId="49" fontId="3" fillId="3" borderId="1" applyNumberFormat="1" applyFont="1" applyFill="1" applyBorder="1" applyAlignment="1" applyProtection="0">
      <alignment vertical="bottom"/>
    </xf>
    <xf numFmtId="3" fontId="3" borderId="9" applyNumberFormat="1" applyFont="1" applyFill="0" applyBorder="1" applyAlignment="1" applyProtection="0">
      <alignment vertical="bottom"/>
    </xf>
    <xf numFmtId="0" fontId="7" borderId="1" applyNumberFormat="0" applyFont="1" applyFill="0" applyBorder="1" applyAlignment="1" applyProtection="0">
      <alignment vertical="bottom"/>
    </xf>
    <xf numFmtId="3" fontId="3" borderId="1" applyNumberFormat="1" applyFont="1" applyFill="0" applyBorder="1" applyAlignment="1" applyProtection="0">
      <alignment vertical="bottom"/>
    </xf>
    <xf numFmtId="0" fontId="3" fillId="7" borderId="3" applyNumberFormat="0" applyFont="1" applyFill="1" applyBorder="1" applyAlignment="1" applyProtection="0">
      <alignment vertical="bottom"/>
    </xf>
    <xf numFmtId="49" fontId="3" fillId="7" borderId="4" applyNumberFormat="1" applyFont="1" applyFill="1" applyBorder="1" applyAlignment="1" applyProtection="0">
      <alignment vertical="bottom"/>
    </xf>
    <xf numFmtId="49" fontId="8" fillId="8" borderId="4" applyNumberFormat="1" applyFont="1" applyFill="1" applyBorder="1" applyAlignment="1" applyProtection="0">
      <alignment vertical="bottom"/>
    </xf>
    <xf numFmtId="49" fontId="8" fillId="8" borderId="4" applyNumberFormat="1" applyFont="1" applyFill="1" applyBorder="1" applyAlignment="1" applyProtection="0">
      <alignment horizontal="center" vertical="bottom"/>
    </xf>
    <xf numFmtId="0" fontId="3" borderId="6" applyNumberFormat="1" applyFont="1" applyFill="0" applyBorder="1" applyAlignment="1" applyProtection="0">
      <alignment vertical="bottom"/>
    </xf>
    <xf numFmtId="60" fontId="3" borderId="6" applyNumberFormat="1" applyFont="1" applyFill="0" applyBorder="1" applyAlignment="1" applyProtection="0">
      <alignment vertical="bottom"/>
    </xf>
    <xf numFmtId="60" fontId="3" borderId="6" applyNumberFormat="1" applyFont="1" applyFill="0" applyBorder="1" applyAlignment="1" applyProtection="0">
      <alignment horizontal="right" vertical="bottom"/>
    </xf>
    <xf numFmtId="2" fontId="3" fillId="9" borderId="6" applyNumberFormat="1" applyFont="1" applyFill="1" applyBorder="1" applyAlignment="1" applyProtection="0">
      <alignment vertical="bottom" wrapText="1"/>
    </xf>
    <xf numFmtId="60" fontId="3" borderId="2" applyNumberFormat="1" applyFont="1" applyFill="0" applyBorder="1" applyAlignment="1" applyProtection="0">
      <alignment vertical="bottom"/>
    </xf>
    <xf numFmtId="60" fontId="3" borderId="2" applyNumberFormat="1" applyFont="1" applyFill="0" applyBorder="1" applyAlignment="1" applyProtection="0">
      <alignment horizontal="right" vertical="bottom"/>
    </xf>
    <xf numFmtId="2" fontId="3" fillId="9" borderId="2" applyNumberFormat="1" applyFont="1" applyFill="1" applyBorder="1" applyAlignment="1" applyProtection="0">
      <alignment vertical="bottom" wrapText="1"/>
    </xf>
    <xf numFmtId="2" fontId="3" borderId="1" applyNumberFormat="1" applyFont="1" applyFill="0" applyBorder="1" applyAlignment="1" applyProtection="0">
      <alignment vertical="bottom"/>
    </xf>
    <xf numFmtId="49" fontId="3" fillId="7" borderId="4" applyNumberFormat="1" applyFont="1" applyFill="1" applyBorder="1" applyAlignment="1" applyProtection="0">
      <alignment horizontal="center" vertical="bottom"/>
    </xf>
    <xf numFmtId="2" fontId="3" borderId="5" applyNumberFormat="1" applyFont="1" applyFill="0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9c6500"/>
      <rgbColor rgb="ffffeb9c"/>
      <rgbColor rgb="ffb4cc82"/>
      <rgbColor rgb="ffbfbfbf"/>
      <rgbColor rgb="ffff0000"/>
      <rgbColor rgb="fffabf8f"/>
      <rgbColor rgb="ffd8d8d8"/>
      <rgbColor rgb="ffffff00"/>
      <rgbColor rgb="fffa7d00"/>
      <rgbColor rgb="fff2f2f2"/>
      <rgbColor rgb="fffffff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0</xdr:col>
      <xdr:colOff>0</xdr:colOff>
      <xdr:row>0</xdr:row>
      <xdr:rowOff>522097</xdr:rowOff>
    </xdr:from>
    <xdr:to>
      <xdr:col>3</xdr:col>
      <xdr:colOff>1237069</xdr:colOff>
      <xdr:row>0</xdr:row>
      <xdr:rowOff>1649603</xdr:rowOff>
    </xdr:to>
    <xdr:sp>
      <xdr:nvSpPr>
        <xdr:cNvPr id="2" name="Shape 2"/>
        <xdr:cNvSpPr txBox="1"/>
      </xdr:nvSpPr>
      <xdr:spPr>
        <a:xfrm>
          <a:off x="-19050" y="522097"/>
          <a:ext cx="4920070" cy="1127507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45719" tIns="45719" rIns="45719" bIns="45719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Helvetica"/>
              <a:ea typeface="Helvetica"/>
              <a:cs typeface="Helvetica"/>
              <a:sym typeface="Helvetica"/>
            </a:defRPr>
          </a:pPr>
          <a:r>
            <a:rPr b="1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Helvetica"/>
              <a:ea typeface="Helvetica"/>
              <a:cs typeface="Helvetica"/>
              <a:sym typeface="Helvetica"/>
            </a:rPr>
            <a:t>Supplementary Data 4</a:t>
          </a:r>
          <a:endParaRPr b="1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Helvetica"/>
            <a:ea typeface="Helvetica"/>
            <a:cs typeface="Helvetica"/>
            <a:sym typeface="Helvetica"/>
          </a:endParaRPr>
        </a:p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Helvetica"/>
              <a:ea typeface="Helvetica"/>
              <a:cs typeface="Helvetica"/>
              <a:sym typeface="Helvetica"/>
            </a:defRPr>
          </a:pPr>
          <a:endParaRPr b="0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Helvetica"/>
            <a:ea typeface="Helvetica"/>
            <a:cs typeface="Helvetica"/>
            <a:sym typeface="Helvetica"/>
          </a:endParaRPr>
        </a:p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Helvetica"/>
              <a:ea typeface="Helvetica"/>
              <a:cs typeface="Helvetica"/>
              <a:sym typeface="Helvetica"/>
            </a:defRPr>
          </a:pPr>
          <a:r>
            <a: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Helvetica"/>
              <a:ea typeface="Helvetica"/>
              <a:cs typeface="Helvetica"/>
              <a:sym typeface="Helvetica"/>
            </a:rPr>
            <a:t>This spreadsheet contains the data for the PTex quantification (Fig. 2).</a:t>
          </a:r>
          <a:endParaRPr b="0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Helvetica"/>
            <a:ea typeface="Helvetica"/>
            <a:cs typeface="Helvetica"/>
            <a:sym typeface="Helvetica"/>
          </a:endParaRPr>
        </a:p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Helvetica"/>
              <a:ea typeface="Helvetica"/>
              <a:cs typeface="Helvetica"/>
              <a:sym typeface="Helvetica"/>
            </a:defRPr>
          </a:pPr>
          <a:endParaRPr b="0" baseline="0" cap="none" i="0" spc="0" strike="noStrike" sz="1200" u="none">
            <a:ln>
              <a:noFill/>
            </a:ln>
            <a:solidFill>
              <a:srgbClr val="000000"/>
            </a:solidFill>
            <a:uFillTx/>
            <a:latin typeface="Helvetica"/>
            <a:ea typeface="Helvetica"/>
            <a:cs typeface="Helvetica"/>
            <a:sym typeface="Helvetica"/>
          </a:endParaRPr>
        </a:p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Helvetica"/>
              <a:ea typeface="Helvetica"/>
              <a:cs typeface="Helvetica"/>
              <a:sym typeface="Helvetica"/>
            </a:defRPr>
          </a:pPr>
          <a:r>
            <a:rPr b="0" baseline="0" cap="none" i="0" spc="0" strike="noStrike" sz="1200" u="none">
              <a:ln>
                <a:noFill/>
              </a:ln>
              <a:solidFill>
                <a:srgbClr val="000000"/>
              </a:solidFill>
              <a:uFillTx/>
              <a:latin typeface="Helvetica"/>
              <a:ea typeface="Helvetica"/>
              <a:cs typeface="Helvetica"/>
              <a:sym typeface="Helvetica"/>
            </a:rPr>
            <a:t>The corresponding blots are Supplementary Figures 10 - 14.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2:P67"/>
  <sheetViews>
    <sheetView workbookViewId="0" showGridLines="0" defaultGridColor="1"/>
  </sheetViews>
  <sheetFormatPr defaultColWidth="10.8333" defaultRowHeight="15" customHeight="1" outlineLevelRow="0" outlineLevelCol="0"/>
  <cols>
    <col min="1" max="1" width="22" style="1" customWidth="1"/>
    <col min="2" max="2" width="10.8516" style="1" customWidth="1"/>
    <col min="3" max="3" width="15.5" style="1" customWidth="1"/>
    <col min="4" max="4" width="20.6719" style="1" customWidth="1"/>
    <col min="5" max="5" width="13.1719" style="1" customWidth="1"/>
    <col min="6" max="6" width="14.1719" style="1" customWidth="1"/>
    <col min="7" max="7" width="18.6719" style="1" customWidth="1"/>
    <col min="8" max="8" width="17.1719" style="1" customWidth="1"/>
    <col min="9" max="9" width="18.8516" style="1" customWidth="1"/>
    <col min="10" max="10" width="14.6719" style="1" customWidth="1"/>
    <col min="11" max="11" width="15.1719" style="1" customWidth="1"/>
    <col min="12" max="12" width="13" style="1" customWidth="1"/>
    <col min="13" max="13" width="21.6719" style="1" customWidth="1"/>
    <col min="14" max="14" width="15.1719" style="1" customWidth="1"/>
    <col min="15" max="15" width="10.8516" style="1" customWidth="1"/>
    <col min="16" max="16" width="70.0859" style="1" customWidth="1"/>
    <col min="17" max="256" width="10.8516" style="1" customWidth="1"/>
  </cols>
  <sheetData>
    <row r="1" ht="168" customHeight="1"/>
    <row r="2" ht="16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"/>
      <c r="P2" s="3"/>
    </row>
    <row r="3" ht="16" customHeight="1">
      <c r="A3" t="s" s="4">
        <v>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  <c r="O3" s="3"/>
      <c r="P3" t="s" s="7">
        <v>1</v>
      </c>
    </row>
    <row r="4" ht="16" customHeight="1">
      <c r="A4" t="s" s="8">
        <v>2</v>
      </c>
      <c r="B4" t="s" s="8">
        <v>3</v>
      </c>
      <c r="C4" t="s" s="8">
        <v>4</v>
      </c>
      <c r="D4" t="s" s="8">
        <v>5</v>
      </c>
      <c r="E4" t="s" s="8">
        <v>6</v>
      </c>
      <c r="F4" t="s" s="8">
        <v>7</v>
      </c>
      <c r="G4" t="s" s="8">
        <v>8</v>
      </c>
      <c r="H4" t="s" s="8">
        <v>9</v>
      </c>
      <c r="I4" t="s" s="8">
        <v>10</v>
      </c>
      <c r="J4" t="s" s="8">
        <v>11</v>
      </c>
      <c r="K4" t="s" s="8">
        <v>12</v>
      </c>
      <c r="L4" t="s" s="9">
        <v>13</v>
      </c>
      <c r="M4" t="s" s="10">
        <v>14</v>
      </c>
      <c r="N4" s="6"/>
      <c r="O4" s="3"/>
      <c r="P4" t="s" s="11">
        <v>15</v>
      </c>
    </row>
    <row r="5" ht="16" customHeight="1">
      <c r="A5" t="s" s="12">
        <v>16</v>
      </c>
      <c r="B5" s="13">
        <v>88.8</v>
      </c>
      <c r="C5" s="13">
        <v>0.95</v>
      </c>
      <c r="D5" s="13">
        <v>380</v>
      </c>
      <c r="E5" s="14">
        <f>(D5*B5)/1000</f>
        <v>33.744</v>
      </c>
      <c r="F5" s="13">
        <f>(D5*C5)</f>
        <v>361</v>
      </c>
      <c r="G5" s="13">
        <v>50</v>
      </c>
      <c r="H5" s="13">
        <v>252.4</v>
      </c>
      <c r="I5" s="13">
        <v>3.47</v>
      </c>
      <c r="J5" s="13">
        <f>(G5*H5)/1000</f>
        <v>12.62</v>
      </c>
      <c r="K5" s="13">
        <f>(G5*I5)</f>
        <v>173.5</v>
      </c>
      <c r="L5" s="15">
        <f>(J5*100)/E5</f>
        <v>37.39924134660977</v>
      </c>
      <c r="M5" s="16">
        <f>(K5*100)/F5</f>
        <v>48.06094182825485</v>
      </c>
      <c r="N5" s="6"/>
      <c r="O5" s="3"/>
      <c r="P5" s="17"/>
    </row>
    <row r="6" ht="16" customHeight="1">
      <c r="A6" t="s" s="12">
        <v>17</v>
      </c>
      <c r="B6" s="13">
        <v>59</v>
      </c>
      <c r="C6" s="13">
        <v>0.78</v>
      </c>
      <c r="D6" s="13">
        <v>340</v>
      </c>
      <c r="E6" s="13">
        <f>(D6*B6)/1000</f>
        <v>20.06</v>
      </c>
      <c r="F6" s="13">
        <f>(D6*C6)</f>
        <v>265.2</v>
      </c>
      <c r="G6" s="13">
        <v>50</v>
      </c>
      <c r="H6" s="13">
        <v>104.9</v>
      </c>
      <c r="I6" s="13">
        <v>1.67</v>
      </c>
      <c r="J6" s="13">
        <f>(G6*H6)/1000</f>
        <v>5.245</v>
      </c>
      <c r="K6" s="13">
        <f>(G6*I6)</f>
        <v>83.5</v>
      </c>
      <c r="L6" s="15">
        <f>(J6*100)/E6</f>
        <v>26.14656031904287</v>
      </c>
      <c r="M6" s="16">
        <f>(K6*100)/F6</f>
        <v>31.48567119155355</v>
      </c>
      <c r="N6" s="6"/>
      <c r="O6" s="3"/>
      <c r="P6" t="s" s="11">
        <v>18</v>
      </c>
    </row>
    <row r="7" ht="16" customHeight="1">
      <c r="A7" t="s" s="12">
        <v>19</v>
      </c>
      <c r="B7" s="13">
        <v>21.7</v>
      </c>
      <c r="C7" s="13">
        <v>0.26</v>
      </c>
      <c r="D7" s="13">
        <v>380</v>
      </c>
      <c r="E7" s="13">
        <f>(D7*B7)/1000</f>
        <v>8.246</v>
      </c>
      <c r="F7" s="13">
        <f>(D7*C7)</f>
        <v>98.8</v>
      </c>
      <c r="G7" s="13">
        <v>50</v>
      </c>
      <c r="H7" s="13">
        <v>22.9</v>
      </c>
      <c r="I7" s="13">
        <v>0.8</v>
      </c>
      <c r="J7" s="13">
        <f>(G7*H7)/1000</f>
        <v>1.145</v>
      </c>
      <c r="K7" s="13">
        <f>(G7*I7)</f>
        <v>40</v>
      </c>
      <c r="L7" s="15">
        <f>(J7*100)/E7</f>
        <v>13.88552025224351</v>
      </c>
      <c r="M7" s="16">
        <f>(K7*100)/F7</f>
        <v>40.48582995951417</v>
      </c>
      <c r="N7" s="6"/>
      <c r="O7" s="3"/>
      <c r="P7" t="s" s="11">
        <v>20</v>
      </c>
    </row>
    <row r="8" ht="16" customHeight="1">
      <c r="A8" t="s" s="12">
        <v>21</v>
      </c>
      <c r="B8" s="13">
        <v>21.9</v>
      </c>
      <c r="C8" s="13">
        <v>0.24</v>
      </c>
      <c r="D8" s="13">
        <v>350</v>
      </c>
      <c r="E8" s="13">
        <f>(D8*B8)/1000</f>
        <v>7.664999999999999</v>
      </c>
      <c r="F8" s="13">
        <f>(D8*C8)</f>
        <v>84</v>
      </c>
      <c r="G8" s="13">
        <v>20</v>
      </c>
      <c r="H8" s="13">
        <v>116.5</v>
      </c>
      <c r="I8" s="13">
        <v>1.24</v>
      </c>
      <c r="J8" s="13">
        <f>(G8*H8)/1000</f>
        <v>2.33</v>
      </c>
      <c r="K8" s="13">
        <f>(G8*I8)</f>
        <v>24.8</v>
      </c>
      <c r="L8" s="15">
        <f>(J8*100)/E8</f>
        <v>30.39791258969342</v>
      </c>
      <c r="M8" s="16">
        <f>(K8*100)/F8</f>
        <v>29.52380952380953</v>
      </c>
      <c r="N8" s="6"/>
      <c r="O8" s="3"/>
      <c r="P8" s="17"/>
    </row>
    <row r="9" ht="16" customHeight="1">
      <c r="A9" t="s" s="12">
        <v>22</v>
      </c>
      <c r="B9" s="13">
        <v>21.9</v>
      </c>
      <c r="C9" s="13">
        <v>0.24</v>
      </c>
      <c r="D9" s="13">
        <v>350</v>
      </c>
      <c r="E9" s="13">
        <f>(D9*B9)/1000</f>
        <v>7.664999999999999</v>
      </c>
      <c r="F9" s="13">
        <f>(D9*C9)</f>
        <v>84</v>
      </c>
      <c r="G9" s="13">
        <v>20</v>
      </c>
      <c r="H9" s="13">
        <v>141.6</v>
      </c>
      <c r="I9" s="13">
        <v>1.28</v>
      </c>
      <c r="J9" s="13">
        <f>(G9*H9)/1000</f>
        <v>2.832</v>
      </c>
      <c r="K9" s="13">
        <f>(G9*I9)</f>
        <v>25.6</v>
      </c>
      <c r="L9" s="15">
        <f>(J9*100)/E9</f>
        <v>36.94716242661448</v>
      </c>
      <c r="M9" s="16">
        <f>(K9*100)/F9</f>
        <v>30.47619047619047</v>
      </c>
      <c r="N9" s="6"/>
      <c r="O9" s="3"/>
      <c r="P9" t="s" s="11">
        <v>23</v>
      </c>
    </row>
    <row r="10" ht="16" customHeight="1">
      <c r="A10" t="s" s="12">
        <v>24</v>
      </c>
      <c r="B10" s="13">
        <v>21.9</v>
      </c>
      <c r="C10" s="13">
        <v>0.24</v>
      </c>
      <c r="D10" s="13">
        <v>350</v>
      </c>
      <c r="E10" s="13">
        <f>(D10*B10)/1000</f>
        <v>7.664999999999999</v>
      </c>
      <c r="F10" s="13">
        <f>(D10*C10)</f>
        <v>84</v>
      </c>
      <c r="G10" s="13">
        <v>20</v>
      </c>
      <c r="H10" s="13">
        <v>86.5</v>
      </c>
      <c r="I10" s="13">
        <v>1.38</v>
      </c>
      <c r="J10" s="13">
        <f>(G10*H10)/1000</f>
        <v>1.73</v>
      </c>
      <c r="K10" s="13">
        <f>(G10*I10)</f>
        <v>27.6</v>
      </c>
      <c r="L10" s="15">
        <f>(J10*100)/E10</f>
        <v>22.57012393998696</v>
      </c>
      <c r="M10" s="16">
        <f>(K10*100)/F10</f>
        <v>32.85714285714285</v>
      </c>
      <c r="N10" s="6"/>
      <c r="O10" s="3"/>
      <c r="P10" s="17"/>
    </row>
    <row r="11" ht="16" customHeight="1">
      <c r="A11" t="s" s="12">
        <v>25</v>
      </c>
      <c r="B11" s="13">
        <v>23.8</v>
      </c>
      <c r="C11" s="13">
        <v>0.26</v>
      </c>
      <c r="D11" s="13">
        <v>350</v>
      </c>
      <c r="E11" s="13">
        <f>(D11*B11)/1000</f>
        <v>8.33</v>
      </c>
      <c r="F11" s="13">
        <f>(D11*C11)</f>
        <v>91</v>
      </c>
      <c r="G11" s="13">
        <v>20</v>
      </c>
      <c r="H11" s="13">
        <v>69.59999999999999</v>
      </c>
      <c r="I11" s="13">
        <v>1.03</v>
      </c>
      <c r="J11" s="13">
        <f>(G11*H11)/1000</f>
        <v>1.392</v>
      </c>
      <c r="K11" s="13">
        <f>(G11*I11)</f>
        <v>20.6</v>
      </c>
      <c r="L11" s="15">
        <f>(J11*100)/E11</f>
        <v>16.71068427370948</v>
      </c>
      <c r="M11" s="16">
        <f>(K11*100)/F11</f>
        <v>22.63736263736264</v>
      </c>
      <c r="N11" s="6"/>
      <c r="O11" s="3"/>
      <c r="P11" s="17"/>
    </row>
    <row r="12" ht="16" customHeight="1">
      <c r="A12" t="s" s="12">
        <v>26</v>
      </c>
      <c r="B12" s="13">
        <v>23.8</v>
      </c>
      <c r="C12" s="13">
        <v>0.26</v>
      </c>
      <c r="D12" s="13">
        <v>350</v>
      </c>
      <c r="E12" s="13">
        <f>(D12*B12)/1000</f>
        <v>8.33</v>
      </c>
      <c r="F12" s="13">
        <f>(D12*C12)</f>
        <v>91</v>
      </c>
      <c r="G12" s="13">
        <v>20</v>
      </c>
      <c r="H12" s="13">
        <v>117</v>
      </c>
      <c r="I12" s="13">
        <v>1.24</v>
      </c>
      <c r="J12" s="13">
        <f>(G12*H12)/1000</f>
        <v>2.34</v>
      </c>
      <c r="K12" s="13">
        <f>(G12*I12)</f>
        <v>24.8</v>
      </c>
      <c r="L12" s="15">
        <f>(J12*100)/E12</f>
        <v>28.09123649459784</v>
      </c>
      <c r="M12" s="16">
        <f>(K12*100)/F12</f>
        <v>27.25274725274725</v>
      </c>
      <c r="N12" s="6"/>
      <c r="O12" s="3"/>
      <c r="P12" s="17"/>
    </row>
    <row r="13" ht="16" customHeight="1">
      <c r="A13" t="s" s="12">
        <v>27</v>
      </c>
      <c r="B13" s="13">
        <v>23.8</v>
      </c>
      <c r="C13" s="13">
        <v>0.26</v>
      </c>
      <c r="D13" s="13">
        <v>350</v>
      </c>
      <c r="E13" s="13">
        <f>(D13*B13)/1000</f>
        <v>8.33</v>
      </c>
      <c r="F13" s="13">
        <f>(D13*C13)</f>
        <v>91</v>
      </c>
      <c r="G13" s="13">
        <v>20</v>
      </c>
      <c r="H13" s="13">
        <v>131</v>
      </c>
      <c r="I13" s="13">
        <v>1.68</v>
      </c>
      <c r="J13" s="13">
        <f>(G13*H13)/1000</f>
        <v>2.62</v>
      </c>
      <c r="K13" s="13">
        <f>(G13*I13)</f>
        <v>33.6</v>
      </c>
      <c r="L13" s="18">
        <f>(J13*100)/E13</f>
        <v>31.45258103241297</v>
      </c>
      <c r="M13" s="16">
        <f>(K13*100)/F13</f>
        <v>36.92307692307692</v>
      </c>
      <c r="N13" s="19"/>
      <c r="O13" s="2"/>
      <c r="P13" s="20"/>
    </row>
    <row r="14" ht="16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21"/>
      <c r="L14" s="22">
        <f>AVERAGE(L5:L13)</f>
        <v>27.06678029721236</v>
      </c>
      <c r="M14" s="22">
        <f>AVERAGE(M5:M13)</f>
        <v>33.30030807218358</v>
      </c>
      <c r="N14" t="s" s="23">
        <v>28</v>
      </c>
      <c r="O14" s="24"/>
      <c r="P14" s="25"/>
    </row>
    <row r="15" ht="16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26"/>
      <c r="M15" s="26"/>
      <c r="N15" s="26"/>
      <c r="O15" s="26"/>
      <c r="P15" s="26"/>
    </row>
    <row r="16" ht="16" customHeight="1">
      <c r="A16" s="2"/>
      <c r="B16" s="2"/>
      <c r="C16" s="2"/>
      <c r="D16" s="2"/>
      <c r="E16" s="2"/>
      <c r="F16" s="2"/>
      <c r="G16" s="2"/>
      <c r="H16" s="2"/>
      <c r="I16" s="3"/>
      <c r="J16" s="3"/>
      <c r="K16" s="3"/>
      <c r="L16" s="3"/>
      <c r="M16" s="3"/>
      <c r="N16" s="3"/>
      <c r="O16" s="3"/>
      <c r="P16" s="3"/>
    </row>
    <row r="17" ht="16" customHeight="1">
      <c r="A17" t="s" s="4">
        <v>29</v>
      </c>
      <c r="B17" s="5"/>
      <c r="C17" s="5"/>
      <c r="D17" s="5"/>
      <c r="E17" s="5"/>
      <c r="F17" s="5"/>
      <c r="G17" s="5"/>
      <c r="H17" s="5"/>
      <c r="I17" s="27"/>
      <c r="J17" s="28"/>
      <c r="K17" s="28"/>
      <c r="L17" s="28"/>
      <c r="M17" s="28"/>
      <c r="N17" s="3"/>
      <c r="O17" s="3"/>
      <c r="P17" t="s" s="7">
        <v>30</v>
      </c>
    </row>
    <row r="18" ht="16" customHeight="1">
      <c r="A18" t="s" s="8">
        <v>2</v>
      </c>
      <c r="B18" t="s" s="8">
        <v>31</v>
      </c>
      <c r="C18" t="s" s="8">
        <v>32</v>
      </c>
      <c r="D18" t="s" s="8">
        <v>33</v>
      </c>
      <c r="E18" t="s" s="8">
        <v>34</v>
      </c>
      <c r="F18" t="s" s="8">
        <v>35</v>
      </c>
      <c r="G18" t="s" s="9">
        <v>36</v>
      </c>
      <c r="H18" t="s" s="29">
        <v>37</v>
      </c>
      <c r="I18" s="6"/>
      <c r="J18" s="3"/>
      <c r="K18" s="3"/>
      <c r="L18" s="3"/>
      <c r="M18" s="3"/>
      <c r="N18" s="3"/>
      <c r="O18" s="3"/>
      <c r="P18" t="s" s="11">
        <v>38</v>
      </c>
    </row>
    <row r="19" ht="16" customHeight="1">
      <c r="A19" t="s" s="12">
        <v>39</v>
      </c>
      <c r="B19" s="13">
        <v>13</v>
      </c>
      <c r="C19" s="13">
        <v>31158.584</v>
      </c>
      <c r="D19" s="13">
        <f>(C19*100)/B19</f>
        <v>239681.4153846154</v>
      </c>
      <c r="E19" s="13">
        <v>80</v>
      </c>
      <c r="F19" s="13">
        <v>48103.584</v>
      </c>
      <c r="G19" s="30">
        <f>(F19*100)/E19</f>
        <v>60129.48</v>
      </c>
      <c r="H19" s="31">
        <f>(G19*100)/D19</f>
        <v>25.08725171849915</v>
      </c>
      <c r="I19" s="6"/>
      <c r="J19" s="3"/>
      <c r="K19" s="3"/>
      <c r="L19" s="3"/>
      <c r="M19" s="3"/>
      <c r="N19" s="3"/>
      <c r="O19" s="3"/>
      <c r="P19" t="s" s="11">
        <v>40</v>
      </c>
    </row>
    <row r="20" ht="16" customHeight="1">
      <c r="A20" t="s" s="12">
        <v>41</v>
      </c>
      <c r="B20" s="13">
        <v>13</v>
      </c>
      <c r="C20" s="13">
        <v>10531.016</v>
      </c>
      <c r="D20" s="13">
        <f>(C20*100)/B20</f>
        <v>81007.815384615373</v>
      </c>
      <c r="E20" s="13">
        <v>80</v>
      </c>
      <c r="F20" s="13">
        <v>45390.726</v>
      </c>
      <c r="G20" s="30">
        <f>(F20*100)/E20</f>
        <v>56738.407500000008</v>
      </c>
      <c r="H20" s="31">
        <f>(G20*100)/D20</f>
        <v>70.04065870757391</v>
      </c>
      <c r="I20" s="6"/>
      <c r="J20" s="3"/>
      <c r="K20" s="3"/>
      <c r="L20" s="3"/>
      <c r="M20" s="3"/>
      <c r="N20" s="3"/>
      <c r="O20" s="3"/>
      <c r="P20" s="17"/>
    </row>
    <row r="21" ht="16" customHeight="1">
      <c r="A21" t="s" s="12">
        <v>42</v>
      </c>
      <c r="B21" s="13">
        <v>2</v>
      </c>
      <c r="C21" s="13">
        <v>3918.719</v>
      </c>
      <c r="D21" s="13">
        <f>(C21*100)/B21</f>
        <v>195935.95</v>
      </c>
      <c r="E21" s="13">
        <v>98</v>
      </c>
      <c r="F21" s="13">
        <v>64080.94</v>
      </c>
      <c r="G21" s="30">
        <f>(F21*100)/E21</f>
        <v>65388.714285714283</v>
      </c>
      <c r="H21" s="31">
        <f>(G21*100)/D21</f>
        <v>33.37249457576023</v>
      </c>
      <c r="I21" s="32"/>
      <c r="J21" s="33"/>
      <c r="K21" s="3"/>
      <c r="L21" s="3"/>
      <c r="M21" s="3"/>
      <c r="N21" s="3"/>
      <c r="O21" s="3"/>
      <c r="P21" t="s" s="11">
        <v>43</v>
      </c>
    </row>
    <row r="22" ht="16" customHeight="1">
      <c r="A22" t="s" s="12">
        <v>44</v>
      </c>
      <c r="B22" s="13">
        <v>2</v>
      </c>
      <c r="C22" s="13">
        <v>2537.69</v>
      </c>
      <c r="D22" s="13">
        <f>(C22*100)/B22</f>
        <v>126884.5</v>
      </c>
      <c r="E22" s="13">
        <v>98</v>
      </c>
      <c r="F22" s="13">
        <v>56989.626</v>
      </c>
      <c r="G22" s="30">
        <f>(F22*100)/E22</f>
        <v>58152.679591836728</v>
      </c>
      <c r="H22" s="31">
        <f>(G22*100)/D22</f>
        <v>45.83119261362635</v>
      </c>
      <c r="I22" s="32"/>
      <c r="J22" s="33"/>
      <c r="K22" s="3"/>
      <c r="L22" s="3"/>
      <c r="M22" s="3"/>
      <c r="N22" s="3"/>
      <c r="O22" s="3"/>
      <c r="P22" s="17"/>
    </row>
    <row r="23" ht="16" customHeight="1">
      <c r="A23" t="s" s="12">
        <v>45</v>
      </c>
      <c r="B23" s="13">
        <v>2</v>
      </c>
      <c r="C23" s="13">
        <v>1423.749</v>
      </c>
      <c r="D23" s="13">
        <f>(C23*100)/B23</f>
        <v>71187.45</v>
      </c>
      <c r="E23" s="13">
        <v>98</v>
      </c>
      <c r="F23" s="13">
        <v>53429.806</v>
      </c>
      <c r="G23" s="30">
        <f>(F23*100)/E23</f>
        <v>54520.210204081632</v>
      </c>
      <c r="H23" s="31">
        <f>(G23*100)/D23</f>
        <v>76.58682844248759</v>
      </c>
      <c r="I23" s="32"/>
      <c r="J23" s="33"/>
      <c r="K23" s="3"/>
      <c r="L23" s="3"/>
      <c r="M23" s="3"/>
      <c r="N23" s="3"/>
      <c r="O23" s="3"/>
      <c r="P23" t="s" s="11">
        <v>46</v>
      </c>
    </row>
    <row r="24" ht="16" customHeight="1">
      <c r="A24" t="s" s="12">
        <v>21</v>
      </c>
      <c r="B24" s="13">
        <v>2</v>
      </c>
      <c r="C24" s="13">
        <v>7231.049</v>
      </c>
      <c r="D24" s="13">
        <f>(C24*100)/B24</f>
        <v>361552.45</v>
      </c>
      <c r="E24" s="13">
        <v>45</v>
      </c>
      <c r="F24" s="13">
        <v>44627.922</v>
      </c>
      <c r="G24" s="30">
        <f>(F24*100)/E24</f>
        <v>99173.16</v>
      </c>
      <c r="H24" s="31">
        <f>(G24*100)/D24</f>
        <v>27.42981274224528</v>
      </c>
      <c r="I24" s="6"/>
      <c r="J24" s="3"/>
      <c r="K24" s="3"/>
      <c r="L24" s="3"/>
      <c r="M24" s="3"/>
      <c r="N24" s="3"/>
      <c r="O24" s="3"/>
      <c r="P24" t="s" s="11">
        <v>18</v>
      </c>
    </row>
    <row r="25" ht="16" customHeight="1">
      <c r="A25" t="s" s="12">
        <v>22</v>
      </c>
      <c r="B25" s="13">
        <v>2</v>
      </c>
      <c r="C25" s="13">
        <v>9418.977999999999</v>
      </c>
      <c r="D25" s="13">
        <f>(C25*100)/B25</f>
        <v>470948.9</v>
      </c>
      <c r="E25" s="13">
        <v>45</v>
      </c>
      <c r="F25" s="13">
        <v>43466.721</v>
      </c>
      <c r="G25" s="30">
        <f>(F25*100)/E25</f>
        <v>96592.713333333319</v>
      </c>
      <c r="H25" s="31">
        <f>(G25*100)/D25</f>
        <v>20.51023228493226</v>
      </c>
      <c r="I25" s="6"/>
      <c r="J25" s="3"/>
      <c r="K25" s="3"/>
      <c r="L25" s="3"/>
      <c r="M25" s="3"/>
      <c r="N25" s="3"/>
      <c r="O25" s="3"/>
      <c r="P25" t="s" s="11">
        <v>20</v>
      </c>
    </row>
    <row r="26" ht="16" customHeight="1">
      <c r="A26" t="s" s="12">
        <v>24</v>
      </c>
      <c r="B26" s="13">
        <v>2</v>
      </c>
      <c r="C26" s="13">
        <v>8710.392</v>
      </c>
      <c r="D26" s="13">
        <f>(C26*100)/B26</f>
        <v>435519.6</v>
      </c>
      <c r="E26" s="13">
        <v>45</v>
      </c>
      <c r="F26" s="13">
        <v>29101.153</v>
      </c>
      <c r="G26" s="30">
        <f>(F26*100)/E26</f>
        <v>64669.228888888887</v>
      </c>
      <c r="H26" s="31">
        <f>(G26*100)/D26</f>
        <v>14.84875282051345</v>
      </c>
      <c r="I26" s="6"/>
      <c r="J26" s="3"/>
      <c r="K26" s="3"/>
      <c r="L26" s="3"/>
      <c r="M26" s="3"/>
      <c r="N26" s="3"/>
      <c r="O26" s="3"/>
      <c r="P26" s="17"/>
    </row>
    <row r="27" ht="16" customHeight="1">
      <c r="A27" t="s" s="12">
        <v>25</v>
      </c>
      <c r="B27" s="13">
        <v>2</v>
      </c>
      <c r="C27" s="13">
        <v>4485.752</v>
      </c>
      <c r="D27" s="13">
        <f>(C27*100)/B27</f>
        <v>224287.6</v>
      </c>
      <c r="E27" s="13">
        <v>45</v>
      </c>
      <c r="F27" s="33">
        <v>31928.508</v>
      </c>
      <c r="G27" s="34">
        <f>(F27*100)/E27</f>
        <v>70952.240000000005</v>
      </c>
      <c r="H27" s="31">
        <f>(G27*100)/D27</f>
        <v>31.63449071638378</v>
      </c>
      <c r="I27" s="6"/>
      <c r="J27" s="3"/>
      <c r="K27" s="3"/>
      <c r="L27" s="3"/>
      <c r="M27" s="3"/>
      <c r="N27" s="3"/>
      <c r="O27" s="3"/>
      <c r="P27" t="s" s="35">
        <v>47</v>
      </c>
    </row>
    <row r="28" ht="16" customHeight="1">
      <c r="A28" t="s" s="12">
        <v>26</v>
      </c>
      <c r="B28" s="13">
        <v>2</v>
      </c>
      <c r="C28" s="13">
        <v>6010.451</v>
      </c>
      <c r="D28" s="13">
        <f>(C28*100)/B28</f>
        <v>300522.55</v>
      </c>
      <c r="E28" s="13">
        <v>45</v>
      </c>
      <c r="F28" s="33">
        <v>39469.044</v>
      </c>
      <c r="G28" s="34">
        <f>(F28*100)/E28</f>
        <v>87708.986666666679</v>
      </c>
      <c r="H28" s="31">
        <f>(G28*100)/D28</f>
        <v>29.18549262498494</v>
      </c>
      <c r="I28" s="6"/>
      <c r="J28" s="3"/>
      <c r="K28" s="3"/>
      <c r="L28" s="3"/>
      <c r="M28" s="3"/>
      <c r="N28" s="3"/>
      <c r="O28" s="21"/>
      <c r="P28" s="25"/>
    </row>
    <row r="29" ht="16" customHeight="1">
      <c r="A29" t="s" s="12">
        <v>27</v>
      </c>
      <c r="B29" s="13">
        <v>2</v>
      </c>
      <c r="C29" s="13">
        <v>6142.179</v>
      </c>
      <c r="D29" s="13">
        <f>(C29*100)/B29</f>
        <v>307108.95</v>
      </c>
      <c r="E29" s="13">
        <v>45</v>
      </c>
      <c r="F29" s="33">
        <v>45858.37</v>
      </c>
      <c r="G29" s="36">
        <f>(F29*100)/E29</f>
        <v>101907.4888888889</v>
      </c>
      <c r="H29" s="31">
        <f>(G29*100)/D29</f>
        <v>33.18284566076269</v>
      </c>
      <c r="I29" s="6"/>
      <c r="J29" s="3"/>
      <c r="K29" s="3"/>
      <c r="L29" s="33"/>
      <c r="M29" s="3"/>
      <c r="N29" s="3"/>
      <c r="O29" s="3"/>
      <c r="P29" s="26"/>
    </row>
    <row r="30" ht="16" customHeight="1">
      <c r="A30" s="3"/>
      <c r="B30" s="3"/>
      <c r="C30" s="3"/>
      <c r="D30" s="3"/>
      <c r="E30" s="3"/>
      <c r="F30" s="21"/>
      <c r="G30" t="s" s="23">
        <v>48</v>
      </c>
      <c r="H30" s="22">
        <f>AVERAGE(H19:H29)</f>
        <v>37.06455026434269</v>
      </c>
      <c r="I30" s="6"/>
      <c r="J30" s="3"/>
      <c r="K30" s="33"/>
      <c r="L30" s="33"/>
      <c r="M30" s="3"/>
      <c r="N30" s="3"/>
      <c r="O30" s="3"/>
      <c r="P30" s="3"/>
    </row>
    <row r="31" ht="16" customHeight="1">
      <c r="A31" s="3"/>
      <c r="B31" s="3"/>
      <c r="C31" s="3"/>
      <c r="D31" s="3"/>
      <c r="E31" s="3"/>
      <c r="F31" s="3"/>
      <c r="G31" s="26"/>
      <c r="H31" s="26"/>
      <c r="I31" s="3"/>
      <c r="J31" s="3"/>
      <c r="K31" s="33"/>
      <c r="L31" s="33"/>
      <c r="M31" s="3"/>
      <c r="N31" s="3"/>
      <c r="O31" s="3"/>
      <c r="P31" s="3"/>
    </row>
    <row r="32" ht="16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3"/>
      <c r="L32" s="33"/>
      <c r="M32" s="3"/>
      <c r="N32" s="3"/>
      <c r="O32" s="3"/>
      <c r="P32" s="3"/>
    </row>
    <row r="33" ht="16" customHeight="1">
      <c r="A33" s="3"/>
      <c r="B33" s="3"/>
      <c r="C33" s="3"/>
      <c r="D33" s="33"/>
      <c r="E33" s="33"/>
      <c r="F33" s="3"/>
      <c r="G33" s="3"/>
      <c r="H33" s="3"/>
      <c r="I33" s="3"/>
      <c r="J33" s="3"/>
      <c r="K33" s="33"/>
      <c r="L33" s="33"/>
      <c r="M33" s="3"/>
      <c r="N33" s="3"/>
      <c r="O33" s="3"/>
      <c r="P33" s="3"/>
    </row>
    <row r="34" ht="16" customHeight="1">
      <c r="A34" s="3"/>
      <c r="B34" s="3"/>
      <c r="C34" s="3"/>
      <c r="D34" s="3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ht="16" customHeight="1">
      <c r="A35" s="37"/>
      <c r="B35" s="2"/>
      <c r="C35" s="2"/>
      <c r="D35" s="38"/>
      <c r="E35" s="2"/>
      <c r="F35" s="2"/>
      <c r="G35" s="2"/>
      <c r="H35" s="3"/>
      <c r="I35" s="3"/>
      <c r="J35" s="3"/>
      <c r="K35" s="3"/>
      <c r="L35" s="3"/>
      <c r="M35" s="3"/>
      <c r="N35" s="3"/>
      <c r="O35" s="3"/>
      <c r="P35" s="3"/>
    </row>
    <row r="36" ht="16" customHeight="1">
      <c r="A36" t="s" s="4">
        <v>49</v>
      </c>
      <c r="B36" s="5"/>
      <c r="C36" s="5"/>
      <c r="D36" s="5"/>
      <c r="E36" s="5"/>
      <c r="F36" s="5"/>
      <c r="G36" s="5"/>
      <c r="H36" s="19"/>
      <c r="I36" s="2"/>
      <c r="J36" s="2"/>
      <c r="K36" s="2"/>
      <c r="L36" s="2"/>
      <c r="M36" s="2"/>
      <c r="N36" s="3"/>
      <c r="O36" s="3"/>
      <c r="P36" t="s" s="7">
        <v>50</v>
      </c>
    </row>
    <row r="37" ht="19" customHeight="1">
      <c r="A37" s="39"/>
      <c r="B37" t="s" s="40">
        <v>31</v>
      </c>
      <c r="C37" t="s" s="40">
        <v>51</v>
      </c>
      <c r="D37" t="s" s="40">
        <v>33</v>
      </c>
      <c r="E37" t="s" s="40">
        <v>34</v>
      </c>
      <c r="F37" t="s" s="40">
        <v>52</v>
      </c>
      <c r="G37" t="s" s="40">
        <v>53</v>
      </c>
      <c r="H37" t="s" s="41">
        <v>54</v>
      </c>
      <c r="I37" t="s" s="41">
        <v>55</v>
      </c>
      <c r="J37" t="s" s="41">
        <v>56</v>
      </c>
      <c r="K37" t="s" s="41">
        <v>57</v>
      </c>
      <c r="L37" t="s" s="41">
        <v>58</v>
      </c>
      <c r="M37" t="s" s="42">
        <v>59</v>
      </c>
      <c r="N37" s="6"/>
      <c r="O37" s="3"/>
      <c r="P37" t="s" s="11">
        <v>38</v>
      </c>
    </row>
    <row r="38" ht="19" customHeight="1">
      <c r="A38" t="s" s="8">
        <v>60</v>
      </c>
      <c r="B38" s="43">
        <v>1</v>
      </c>
      <c r="C38" s="44">
        <v>14976983</v>
      </c>
      <c r="D38" s="44">
        <f>(C38*100)/B38</f>
        <v>1497698300</v>
      </c>
      <c r="E38" s="44">
        <v>20</v>
      </c>
      <c r="F38" s="44">
        <v>2968355</v>
      </c>
      <c r="G38" s="44">
        <f>(F38*100)/E38</f>
        <v>14841775</v>
      </c>
      <c r="H38" s="44">
        <f>(D38+D50)</f>
        <v>1932748000</v>
      </c>
      <c r="I38" s="44">
        <f>(D50*100)/H38</f>
        <v>22.50938560019206</v>
      </c>
      <c r="J38" s="44">
        <f>(G38+G50)</f>
        <v>82375980</v>
      </c>
      <c r="K38" s="44">
        <f>(G50*100)/J38</f>
        <v>81.98288505945544</v>
      </c>
      <c r="L38" s="45">
        <f>((G38*100)/D38)-100</f>
        <v>-99.00902771940116</v>
      </c>
      <c r="M38" s="46">
        <f>(I50*100)/G50</f>
        <v>91.66348371169839</v>
      </c>
      <c r="N38" s="3"/>
      <c r="O38" s="3"/>
      <c r="P38" t="s" s="11">
        <v>61</v>
      </c>
    </row>
    <row r="39" ht="19" customHeight="1">
      <c r="A39" t="s" s="12">
        <v>62</v>
      </c>
      <c r="B39" s="13">
        <v>1</v>
      </c>
      <c r="C39" s="47">
        <v>15949841</v>
      </c>
      <c r="D39" s="47">
        <f>(C39*100)/B39</f>
        <v>1594984100</v>
      </c>
      <c r="E39" s="47">
        <v>100</v>
      </c>
      <c r="F39" s="47">
        <v>2968355</v>
      </c>
      <c r="G39" s="47">
        <f>(F39*100)/E39</f>
        <v>2968355</v>
      </c>
      <c r="H39" s="47">
        <f>(D39+D51)</f>
        <v>2190468200</v>
      </c>
      <c r="I39" s="47">
        <f>(D51*100)/H39</f>
        <v>27.18524286269027</v>
      </c>
      <c r="J39" s="47">
        <f>(G39+G51)</f>
        <v>22084731</v>
      </c>
      <c r="K39" s="47">
        <f>(G51*100)/J39</f>
        <v>86.55924312594072</v>
      </c>
      <c r="L39" s="48">
        <f>((G39*100)/D39)-100</f>
        <v>-99.81389438302237</v>
      </c>
      <c r="M39" s="49">
        <f>(I51*100)/G51</f>
        <v>107.8134945661249</v>
      </c>
      <c r="N39" s="3"/>
      <c r="O39" s="3"/>
      <c r="P39" s="17"/>
    </row>
    <row r="40" ht="16" customHeight="1">
      <c r="A40" t="s" s="12">
        <v>63</v>
      </c>
      <c r="B40" s="13">
        <v>1</v>
      </c>
      <c r="C40" s="47">
        <v>16587912</v>
      </c>
      <c r="D40" s="47">
        <f>(C40*100)/B40</f>
        <v>1658791200</v>
      </c>
      <c r="E40" s="47">
        <v>100</v>
      </c>
      <c r="F40" s="47">
        <v>3888355</v>
      </c>
      <c r="G40" s="47">
        <f>(F40*100)/E40</f>
        <v>3888355</v>
      </c>
      <c r="H40" s="47">
        <f>(D40+D52)</f>
        <v>2035368200</v>
      </c>
      <c r="I40" s="47">
        <f>(D52*100)/H40</f>
        <v>18.50166471108274</v>
      </c>
      <c r="J40" s="47">
        <f>(G40+G52)</f>
        <v>21792196</v>
      </c>
      <c r="K40" s="47">
        <f>(G52*100)/J40</f>
        <v>82.15712175129116</v>
      </c>
      <c r="L40" s="48">
        <f>((G40*100)/D40)-100</f>
        <v>-99.76559105208661</v>
      </c>
      <c r="M40" s="49">
        <f>(I52*100)/G52</f>
        <v>118.094357518032</v>
      </c>
      <c r="N40" s="3"/>
      <c r="O40" s="3"/>
      <c r="P40" t="s" s="11">
        <v>64</v>
      </c>
    </row>
    <row r="41" ht="16" customHeight="1">
      <c r="A41" s="3"/>
      <c r="B41" s="3"/>
      <c r="C41" s="47"/>
      <c r="D41" s="47"/>
      <c r="E41" s="47"/>
      <c r="F41" s="47"/>
      <c r="G41" s="47"/>
      <c r="H41" s="47"/>
      <c r="I41" s="47"/>
      <c r="J41" s="47"/>
      <c r="K41" s="47"/>
      <c r="L41" s="48"/>
      <c r="M41" s="49"/>
      <c r="N41" s="3"/>
      <c r="O41" s="3"/>
      <c r="P41" s="17"/>
    </row>
    <row r="42" ht="16" customHeight="1">
      <c r="A42" t="s" s="12">
        <v>65</v>
      </c>
      <c r="B42" s="13">
        <v>2</v>
      </c>
      <c r="C42" s="47">
        <v>12764640</v>
      </c>
      <c r="D42" s="47">
        <f>(C42*100)/B42</f>
        <v>638232000</v>
      </c>
      <c r="E42" s="47">
        <v>98</v>
      </c>
      <c r="F42" s="47">
        <v>512870</v>
      </c>
      <c r="G42" s="47">
        <f>(F42*100)/E42</f>
        <v>523336.7346938776</v>
      </c>
      <c r="H42" s="47">
        <f>(D42+D54)</f>
        <v>638232000</v>
      </c>
      <c r="I42" s="47">
        <f>(D54*100)/H42</f>
        <v>0</v>
      </c>
      <c r="J42" s="47">
        <f>(G42+G54)</f>
        <v>523336.7346938776</v>
      </c>
      <c r="K42" s="47">
        <f>(G54*100)/J42</f>
        <v>0</v>
      </c>
      <c r="L42" s="48">
        <f>((G42*100)/D42)-100</f>
        <v>-99.91800211604966</v>
      </c>
      <c r="M42" s="3"/>
      <c r="N42" s="3"/>
      <c r="O42" s="3"/>
      <c r="P42" t="s" s="11">
        <v>46</v>
      </c>
    </row>
    <row r="43" ht="16" customHeight="1">
      <c r="A43" t="s" s="12">
        <v>66</v>
      </c>
      <c r="B43" s="13">
        <v>2</v>
      </c>
      <c r="C43" s="47">
        <v>11740083</v>
      </c>
      <c r="D43" s="47">
        <f>(C43*100)/B43</f>
        <v>587004150</v>
      </c>
      <c r="E43" s="47">
        <v>98</v>
      </c>
      <c r="F43" s="47">
        <v>959577</v>
      </c>
      <c r="G43" s="47">
        <f>(F43*100)/E43</f>
        <v>979160.2040816327</v>
      </c>
      <c r="H43" s="47">
        <f>(D43+D55)</f>
        <v>698746200</v>
      </c>
      <c r="I43" s="47">
        <f>(D55*100)/H43</f>
        <v>15.991793586856</v>
      </c>
      <c r="J43" s="47">
        <f>(G43+G55)</f>
        <v>979160.2040816327</v>
      </c>
      <c r="K43" s="47">
        <f>(G55*100)/J43</f>
        <v>0</v>
      </c>
      <c r="L43" s="48">
        <f>((G43*100)/D43)-100</f>
        <v>-99.83319364878739</v>
      </c>
      <c r="M43" s="3"/>
      <c r="N43" s="3"/>
      <c r="O43" s="3"/>
      <c r="P43" t="s" s="11">
        <v>67</v>
      </c>
    </row>
    <row r="44" ht="16" customHeight="1">
      <c r="A44" t="s" s="12">
        <v>68</v>
      </c>
      <c r="B44" s="13">
        <v>2</v>
      </c>
      <c r="C44" s="47">
        <v>11801447</v>
      </c>
      <c r="D44" s="47">
        <f>(C44*100)/B44</f>
        <v>590072350</v>
      </c>
      <c r="E44" s="47">
        <v>98</v>
      </c>
      <c r="F44" s="47">
        <v>3586154</v>
      </c>
      <c r="G44" s="47">
        <f>(F44*100)/E44</f>
        <v>3659340.816326531</v>
      </c>
      <c r="H44" s="47">
        <f>(D44+D56)</f>
        <v>641669400</v>
      </c>
      <c r="I44" s="47">
        <f>(D56*100)/H44</f>
        <v>8.041064448452738</v>
      </c>
      <c r="J44" s="47">
        <f>(G44+G56)</f>
        <v>15187318.36734694</v>
      </c>
      <c r="K44" s="47">
        <f>(G56*100)/J44</f>
        <v>75.90528671477519</v>
      </c>
      <c r="L44" s="48">
        <f>((G44*100)/D44)-100</f>
        <v>-99.37984879035146</v>
      </c>
      <c r="M44" s="3"/>
      <c r="N44" s="3"/>
      <c r="O44" s="3"/>
      <c r="P44" s="17"/>
    </row>
    <row r="45" ht="16" customHeight="1">
      <c r="A45" t="s" s="12">
        <v>69</v>
      </c>
      <c r="B45" s="13">
        <v>2</v>
      </c>
      <c r="C45" s="47">
        <v>11236740</v>
      </c>
      <c r="D45" s="47">
        <f>(C45*100)/B45</f>
        <v>561837000</v>
      </c>
      <c r="E45" s="47">
        <v>98</v>
      </c>
      <c r="F45" s="47">
        <v>6407640</v>
      </c>
      <c r="G45" s="47">
        <f>(F45*100)/E45</f>
        <v>6538408.163265307</v>
      </c>
      <c r="H45" s="47">
        <f>(D45+D57)</f>
        <v>584012300</v>
      </c>
      <c r="I45" s="47">
        <f>(D57*100)/H45</f>
        <v>3.797060438624324</v>
      </c>
      <c r="J45" s="47">
        <f>(G45+G57)</f>
        <v>12167384.69387755</v>
      </c>
      <c r="K45" s="47">
        <f>(G57*100)/J45</f>
        <v>46.26283028138876</v>
      </c>
      <c r="L45" s="48">
        <f>((G45*100)/D45)-100</f>
        <v>-98.83624464688775</v>
      </c>
      <c r="M45" s="3"/>
      <c r="N45" s="3"/>
      <c r="O45" s="3"/>
      <c r="P45" t="s" s="11">
        <v>64</v>
      </c>
    </row>
    <row r="46" ht="16" customHeight="1">
      <c r="A46" t="s" s="12">
        <v>70</v>
      </c>
      <c r="B46" s="13">
        <v>2</v>
      </c>
      <c r="C46" s="47">
        <v>12889790</v>
      </c>
      <c r="D46" s="47">
        <f>(C46*100)/B46</f>
        <v>644489500</v>
      </c>
      <c r="E46" s="47">
        <v>98</v>
      </c>
      <c r="F46" s="47">
        <v>10238790</v>
      </c>
      <c r="G46" s="47">
        <f>(F46*100)/E46</f>
        <v>10447744.89795918</v>
      </c>
      <c r="H46" s="47">
        <f>(D46+D58)</f>
        <v>673847650</v>
      </c>
      <c r="I46" s="47">
        <f>(D58*100)/H46</f>
        <v>4.356793408717831</v>
      </c>
      <c r="J46" s="47">
        <f>(G46+G58)</f>
        <v>43527712.24489796</v>
      </c>
      <c r="K46" s="47">
        <f>(G58*100)/J46</f>
        <v>75.9974867523992</v>
      </c>
      <c r="L46" s="48">
        <f>((G46*100)/D46)-100</f>
        <v>-98.37891154193215</v>
      </c>
      <c r="M46" s="3"/>
      <c r="N46" s="3"/>
      <c r="O46" s="3"/>
      <c r="P46" s="20"/>
    </row>
    <row r="47" ht="16" customHeight="1">
      <c r="A47" s="3"/>
      <c r="B47" s="3"/>
      <c r="C47" s="33"/>
      <c r="D47" s="3"/>
      <c r="E47" s="3"/>
      <c r="F47" s="33"/>
      <c r="G47" s="14"/>
      <c r="H47" s="3"/>
      <c r="I47" s="14"/>
      <c r="J47" s="14"/>
      <c r="K47" s="14"/>
      <c r="L47" s="14"/>
      <c r="M47" s="3"/>
      <c r="N47" s="3"/>
      <c r="O47" s="21"/>
      <c r="P47" s="25"/>
    </row>
    <row r="48" ht="16" customHeight="1">
      <c r="A48" s="2"/>
      <c r="B48" s="2"/>
      <c r="C48" s="38"/>
      <c r="D48" s="2"/>
      <c r="E48" s="2"/>
      <c r="F48" s="38"/>
      <c r="G48" s="50"/>
      <c r="H48" s="2"/>
      <c r="I48" s="50"/>
      <c r="J48" s="14"/>
      <c r="K48" s="14"/>
      <c r="L48" s="14"/>
      <c r="M48" s="3"/>
      <c r="N48" s="3"/>
      <c r="O48" s="3"/>
      <c r="P48" s="26"/>
    </row>
    <row r="49" ht="16" customHeight="1">
      <c r="A49" s="39"/>
      <c r="B49" t="s" s="40">
        <v>31</v>
      </c>
      <c r="C49" t="s" s="40">
        <v>32</v>
      </c>
      <c r="D49" t="s" s="40">
        <v>33</v>
      </c>
      <c r="E49" t="s" s="40">
        <v>34</v>
      </c>
      <c r="F49" t="s" s="40">
        <v>71</v>
      </c>
      <c r="G49" t="s" s="40">
        <v>72</v>
      </c>
      <c r="H49" t="s" s="51">
        <v>73</v>
      </c>
      <c r="I49" t="s" s="51">
        <v>74</v>
      </c>
      <c r="J49" s="52"/>
      <c r="K49" s="14"/>
      <c r="L49" s="14"/>
      <c r="M49" s="3"/>
      <c r="N49" s="3"/>
      <c r="O49" s="3"/>
      <c r="P49" s="3"/>
    </row>
    <row r="50" ht="16" customHeight="1">
      <c r="A50" t="s" s="8">
        <v>60</v>
      </c>
      <c r="B50" s="43">
        <v>1</v>
      </c>
      <c r="C50" s="44">
        <v>4350497</v>
      </c>
      <c r="D50" s="44">
        <f>(C50*100)/B50</f>
        <v>435049700</v>
      </c>
      <c r="E50" s="44">
        <v>20</v>
      </c>
      <c r="F50" s="44">
        <v>13506841</v>
      </c>
      <c r="G50" s="44">
        <f>(F50*100)/E50</f>
        <v>67534205</v>
      </c>
      <c r="H50" s="44">
        <v>12380841</v>
      </c>
      <c r="I50" s="44">
        <f>(H50*100)/E50</f>
        <v>61904205</v>
      </c>
      <c r="J50" s="14"/>
      <c r="K50" s="14"/>
      <c r="L50" s="14"/>
      <c r="M50" s="3"/>
      <c r="N50" s="3"/>
      <c r="O50" s="3"/>
      <c r="P50" s="3"/>
    </row>
    <row r="51" ht="16" customHeight="1">
      <c r="A51" t="s" s="12">
        <v>62</v>
      </c>
      <c r="B51" s="13">
        <v>1</v>
      </c>
      <c r="C51" s="47">
        <v>5954841</v>
      </c>
      <c r="D51" s="47">
        <f>(C51*100)/B51</f>
        <v>595484100</v>
      </c>
      <c r="E51" s="47">
        <v>100</v>
      </c>
      <c r="F51" s="47">
        <v>19116376</v>
      </c>
      <c r="G51" s="47">
        <f>(F51*100)/E51</f>
        <v>19116376</v>
      </c>
      <c r="H51" s="47">
        <v>20610033</v>
      </c>
      <c r="I51" s="47">
        <f>(H51*100)/E51</f>
        <v>20610033</v>
      </c>
      <c r="J51" s="3"/>
      <c r="K51" s="3"/>
      <c r="L51" s="3"/>
      <c r="M51" s="3"/>
      <c r="N51" s="3"/>
      <c r="O51" s="3"/>
      <c r="P51" s="3"/>
    </row>
    <row r="52" ht="16" customHeight="1">
      <c r="A52" t="s" s="12">
        <v>63</v>
      </c>
      <c r="B52" s="13">
        <v>1</v>
      </c>
      <c r="C52" s="47">
        <v>3765770</v>
      </c>
      <c r="D52" s="47">
        <f>(C52*100)/B52</f>
        <v>376577000</v>
      </c>
      <c r="E52" s="47">
        <v>100</v>
      </c>
      <c r="F52" s="47">
        <v>17903841</v>
      </c>
      <c r="G52" s="47">
        <f>(F52*100)/E52</f>
        <v>17903841</v>
      </c>
      <c r="H52" s="47">
        <v>21143426</v>
      </c>
      <c r="I52" s="47">
        <f>(H52*100)/E52</f>
        <v>21143426</v>
      </c>
      <c r="J52" s="3"/>
      <c r="K52" s="3"/>
      <c r="L52" s="3"/>
      <c r="M52" s="3"/>
      <c r="N52" s="3"/>
      <c r="O52" s="3"/>
      <c r="P52" s="3"/>
    </row>
    <row r="53" ht="16" customHeight="1">
      <c r="A53" s="3"/>
      <c r="B53" s="3"/>
      <c r="C53" s="47"/>
      <c r="D53" s="47"/>
      <c r="E53" s="47"/>
      <c r="F53" s="47"/>
      <c r="G53" s="47"/>
      <c r="H53" s="47"/>
      <c r="I53" s="47"/>
      <c r="J53" s="3"/>
      <c r="K53" s="3"/>
      <c r="L53" s="33"/>
      <c r="M53" s="3"/>
      <c r="N53" s="3"/>
      <c r="O53" s="3"/>
      <c r="P53" s="3"/>
    </row>
    <row r="54" ht="16" customHeight="1">
      <c r="A54" t="s" s="12">
        <v>75</v>
      </c>
      <c r="B54" s="13">
        <v>2</v>
      </c>
      <c r="C54" s="47">
        <v>0</v>
      </c>
      <c r="D54" s="47">
        <f>(C54*100)/B54</f>
        <v>0</v>
      </c>
      <c r="E54" s="47">
        <v>98</v>
      </c>
      <c r="F54" s="47">
        <v>0</v>
      </c>
      <c r="G54" s="47">
        <f>(F54*100)/E54</f>
        <v>0</v>
      </c>
      <c r="H54" s="47"/>
      <c r="I54" s="47"/>
      <c r="J54" s="3"/>
      <c r="K54" s="33"/>
      <c r="L54" s="33"/>
      <c r="M54" s="3"/>
      <c r="N54" s="3"/>
      <c r="O54" s="3"/>
      <c r="P54" s="3"/>
    </row>
    <row r="55" ht="16" customHeight="1">
      <c r="A55" t="s" s="12">
        <v>76</v>
      </c>
      <c r="B55" s="13">
        <v>2</v>
      </c>
      <c r="C55" s="47">
        <v>2234841</v>
      </c>
      <c r="D55" s="47">
        <f>(C55*100)/B55</f>
        <v>111742050</v>
      </c>
      <c r="E55" s="47">
        <v>98</v>
      </c>
      <c r="F55" s="47"/>
      <c r="G55" s="47">
        <f>(F55*100)/E55</f>
        <v>0</v>
      </c>
      <c r="H55" s="47"/>
      <c r="I55" s="47"/>
      <c r="J55" s="3"/>
      <c r="K55" s="33"/>
      <c r="L55" s="33"/>
      <c r="M55" s="3"/>
      <c r="N55" s="3"/>
      <c r="O55" s="3"/>
      <c r="P55" s="3"/>
    </row>
    <row r="56" ht="16" customHeight="1">
      <c r="A56" t="s" s="12">
        <v>77</v>
      </c>
      <c r="B56" s="13">
        <v>2</v>
      </c>
      <c r="C56" s="47">
        <v>1031941</v>
      </c>
      <c r="D56" s="47">
        <f>(C56*100)/B56</f>
        <v>51597050</v>
      </c>
      <c r="E56" s="47">
        <v>98</v>
      </c>
      <c r="F56" s="47">
        <v>11297418</v>
      </c>
      <c r="G56" s="47">
        <f>(F56*100)/E56</f>
        <v>11527977.55102041</v>
      </c>
      <c r="H56" s="47"/>
      <c r="I56" s="47"/>
      <c r="J56" s="3"/>
      <c r="K56" s="33"/>
      <c r="L56" s="33"/>
      <c r="M56" s="3"/>
      <c r="N56" s="3"/>
      <c r="O56" s="3"/>
      <c r="P56" s="3"/>
    </row>
    <row r="57" ht="16" customHeight="1">
      <c r="A57" t="s" s="12">
        <v>78</v>
      </c>
      <c r="B57" s="13">
        <v>2</v>
      </c>
      <c r="C57" s="47">
        <v>443506</v>
      </c>
      <c r="D57" s="47">
        <f>(C57*100)/B57</f>
        <v>22175300</v>
      </c>
      <c r="E57" s="47">
        <v>98</v>
      </c>
      <c r="F57" s="47">
        <v>5516397</v>
      </c>
      <c r="G57" s="47">
        <f>(F57*100)/E57</f>
        <v>5628976.530612245</v>
      </c>
      <c r="H57" s="47"/>
      <c r="I57" s="47"/>
      <c r="J57" s="3"/>
      <c r="K57" s="33"/>
      <c r="L57" s="33"/>
      <c r="M57" s="3"/>
      <c r="N57" s="3"/>
      <c r="O57" s="3"/>
      <c r="P57" s="3"/>
    </row>
    <row r="58" ht="16" customHeight="1">
      <c r="A58" t="s" s="12">
        <v>79</v>
      </c>
      <c r="B58" s="13">
        <v>2</v>
      </c>
      <c r="C58" s="47">
        <v>587163</v>
      </c>
      <c r="D58" s="47">
        <f>(C58*100)/B58</f>
        <v>29358150</v>
      </c>
      <c r="E58" s="47">
        <v>98</v>
      </c>
      <c r="F58" s="47">
        <v>32418368</v>
      </c>
      <c r="G58" s="47">
        <f>(F58*100)/E58</f>
        <v>33079967.34693877</v>
      </c>
      <c r="H58" s="47"/>
      <c r="I58" s="47"/>
      <c r="J58" s="3"/>
      <c r="K58" s="33"/>
      <c r="L58" s="33"/>
      <c r="M58" s="3"/>
      <c r="N58" s="3"/>
      <c r="O58" s="3"/>
      <c r="P58" s="3"/>
    </row>
    <row r="59" ht="16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3"/>
      <c r="L59" s="33"/>
      <c r="M59" s="3"/>
      <c r="N59" s="3"/>
      <c r="O59" s="3"/>
      <c r="P59" s="3"/>
    </row>
    <row r="60" ht="16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3"/>
      <c r="L60" s="33"/>
      <c r="M60" s="3"/>
      <c r="N60" s="3"/>
      <c r="O60" s="3"/>
      <c r="P60" s="3"/>
    </row>
    <row r="61" ht="16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ht="16" customHeight="1">
      <c r="A62" t="s" s="12">
        <v>80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ht="16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ht="16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ht="16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ht="16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ht="16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</sheetData>
  <mergeCells count="3">
    <mergeCell ref="A3:M3"/>
    <mergeCell ref="A17:H17"/>
    <mergeCell ref="A36:G36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