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5" yWindow="15" windowWidth="14325" windowHeight="2130"/>
  </bookViews>
  <sheets>
    <sheet name="L3" sheetId="1" r:id="rId1"/>
    <sheet name="_xltb_storage_" sheetId="10" state="veryHidden" r:id="rId2"/>
    <sheet name="head, neck, body (Fig. 1e)" sheetId="6" r:id="rId3"/>
  </sheets>
  <calcPr calcId="145621" concurrentCalc="0"/>
</workbook>
</file>

<file path=xl/calcChain.xml><?xml version="1.0" encoding="utf-8"?>
<calcChain xmlns="http://schemas.openxmlformats.org/spreadsheetml/2006/main">
  <c r="X14" i="1" l="1"/>
  <c r="X10" i="1"/>
  <c r="X7" i="1"/>
  <c r="V14" i="1"/>
  <c r="V7" i="1"/>
  <c r="V10" i="1"/>
  <c r="U14" i="1"/>
  <c r="U10" i="1"/>
  <c r="U7" i="1"/>
  <c r="J3" i="6"/>
  <c r="J2" i="6"/>
  <c r="I3" i="6"/>
  <c r="I2" i="6"/>
  <c r="H3" i="6"/>
  <c r="H2" i="6"/>
  <c r="G3" i="6"/>
  <c r="G2" i="6"/>
  <c r="E2" i="6"/>
  <c r="E3" i="6"/>
  <c r="D2" i="6"/>
  <c r="D3" i="6"/>
  <c r="C2" i="6"/>
  <c r="C3" i="6"/>
  <c r="Q15" i="1"/>
  <c r="Q11" i="1"/>
  <c r="Q8" i="1"/>
  <c r="Q4" i="1"/>
  <c r="H15" i="1"/>
  <c r="H11" i="1"/>
  <c r="H8" i="1"/>
  <c r="H4" i="1"/>
  <c r="B3" i="6"/>
  <c r="B2" i="6"/>
  <c r="O7" i="1"/>
  <c r="O4" i="1"/>
  <c r="O3" i="1"/>
  <c r="O6" i="1"/>
  <c r="O5" i="1"/>
  <c r="F5" i="1"/>
  <c r="F4" i="1"/>
  <c r="F6" i="1"/>
  <c r="F3" i="1"/>
  <c r="F7" i="1"/>
  <c r="O14" i="1"/>
  <c r="O13" i="1"/>
  <c r="O12" i="1"/>
  <c r="O11" i="1"/>
  <c r="O10" i="1"/>
  <c r="O9" i="1"/>
  <c r="O8" i="1"/>
  <c r="F9" i="1"/>
  <c r="F10" i="1"/>
  <c r="F11" i="1"/>
  <c r="F12" i="1"/>
  <c r="F13" i="1"/>
  <c r="F14" i="1"/>
  <c r="F8" i="1"/>
  <c r="H10" i="1"/>
  <c r="Q3" i="1"/>
  <c r="Q7" i="1"/>
  <c r="Q10" i="1"/>
  <c r="Q14" i="1"/>
  <c r="R14" i="1"/>
  <c r="R7" i="1"/>
  <c r="R10" i="1"/>
  <c r="R3" i="1"/>
  <c r="H3" i="1"/>
  <c r="H7" i="1"/>
  <c r="I7" i="1"/>
  <c r="I10" i="1"/>
  <c r="H14" i="1"/>
  <c r="I14" i="1"/>
  <c r="I3" i="1"/>
</calcChain>
</file>

<file path=xl/sharedStrings.xml><?xml version="1.0" encoding="utf-8"?>
<sst xmlns="http://schemas.openxmlformats.org/spreadsheetml/2006/main" count="57" uniqueCount="39">
  <si>
    <t>date + worm</t>
  </si>
  <si>
    <t>all</t>
  </si>
  <si>
    <t>head</t>
  </si>
  <si>
    <t>neck</t>
  </si>
  <si>
    <t>BAT1099 (bar18) L3</t>
  </si>
  <si>
    <t>BAT1488 (WT) L3</t>
  </si>
  <si>
    <t>m. all:</t>
  </si>
  <si>
    <t>m. head:</t>
  </si>
  <si>
    <t>m. neck:</t>
  </si>
  <si>
    <t>rest:</t>
  </si>
  <si>
    <t xml:space="preserve">WT all </t>
  </si>
  <si>
    <t>WT head</t>
  </si>
  <si>
    <t>WT neck</t>
  </si>
  <si>
    <t>WT body</t>
  </si>
  <si>
    <r>
      <rPr>
        <i/>
        <sz val="11"/>
        <color theme="1"/>
        <rFont val="Calibri"/>
        <family val="2"/>
        <scheme val="minor"/>
      </rPr>
      <t>bar18</t>
    </r>
    <r>
      <rPr>
        <sz val="11"/>
        <color theme="1"/>
        <rFont val="Calibri"/>
        <family val="2"/>
        <scheme val="minor"/>
      </rPr>
      <t xml:space="preserve"> all </t>
    </r>
  </si>
  <si>
    <r>
      <rPr>
        <i/>
        <sz val="11"/>
        <color theme="1"/>
        <rFont val="Calibri"/>
        <family val="2"/>
        <scheme val="minor"/>
      </rPr>
      <t>bar18</t>
    </r>
    <r>
      <rPr>
        <sz val="11"/>
        <color theme="1"/>
        <rFont val="Calibri"/>
        <family val="2"/>
        <scheme val="minor"/>
      </rPr>
      <t xml:space="preserve"> head</t>
    </r>
  </si>
  <si>
    <r>
      <rPr>
        <i/>
        <sz val="11"/>
        <color theme="1"/>
        <rFont val="Calibri"/>
        <family val="2"/>
        <scheme val="minor"/>
      </rPr>
      <t>bar18</t>
    </r>
    <r>
      <rPr>
        <sz val="11"/>
        <color theme="1"/>
        <rFont val="Calibri"/>
        <family val="2"/>
        <scheme val="minor"/>
      </rPr>
      <t xml:space="preserve"> neck</t>
    </r>
  </si>
  <si>
    <r>
      <rPr>
        <i/>
        <sz val="11"/>
        <color theme="1"/>
        <rFont val="Calibri"/>
        <family val="2"/>
        <scheme val="minor"/>
      </rPr>
      <t>bar18</t>
    </r>
    <r>
      <rPr>
        <sz val="11"/>
        <color theme="1"/>
        <rFont val="Calibri"/>
        <family val="2"/>
        <scheme val="minor"/>
      </rPr>
      <t xml:space="preserve"> body</t>
    </r>
  </si>
  <si>
    <t>…</t>
  </si>
  <si>
    <t>rest</t>
  </si>
  <si>
    <t>SEM:</t>
  </si>
  <si>
    <t>two-tailed  t-test</t>
  </si>
  <si>
    <t>&lt; .00001</t>
  </si>
  <si>
    <t>***</t>
  </si>
  <si>
    <t>n.s.</t>
  </si>
  <si>
    <t>p-value</t>
  </si>
  <si>
    <t>.857018</t>
  </si>
  <si>
    <t>.017832</t>
  </si>
  <si>
    <t>*</t>
  </si>
  <si>
    <t>compared to WT</t>
  </si>
  <si>
    <t>WT</t>
  </si>
  <si>
    <t>unc-83(bar18)</t>
  </si>
  <si>
    <t>XL Toolbox Settings</t>
  </si>
  <si>
    <t>export_preset</t>
  </si>
  <si>
    <t>export_path</t>
  </si>
  <si>
    <t>XLToolbox.Export.Models.BatchExportSettings</t>
  </si>
  <si>
    <t>&lt;?xml version="1.0" encoding="utf-16"?&gt;_x000D_
&lt;BatchExportSettings xmlns:xsi="http://www.w3.org/2001/XMLSchema-instance" xmlns:xsd="http://www.w3.org/2001/XMLSchema"&gt;_x000D_
  &lt;Preset&gt;_x000D_
    &lt;Name&gt;Tiff, 900 dpi, RGB, Transparente Leinwand&lt;/Name&gt;_x000D_
    &lt;Dpi&gt;900&lt;/Dpi&gt;_x000D_
    &lt;FileType&gt;Tiff&lt;/FileType&gt;_x000D_
    &lt;ColorSpace&gt;Rgb&lt;/ColorSpace&gt;_x000D_
    &lt;Transparency&gt;TransparentCanvas&lt;/Transparency&gt;_x000D_
    &lt;UseColorProfile&gt;false&lt;/UseColorProfile&gt;_x000D_
    &lt;ColorProfile&gt;ProPhoto&lt;/ColorProfile&gt;_x000D_
  &lt;/Preset&gt;_x000D_
  &lt;FileName&gt;{Arbeitsmappe}_{Tabellenblatt}_{Index}&lt;/FileName&gt;_x000D_
  &lt;Scope&gt;ActiveSheet&lt;/Scope&gt;_x000D_
  &lt;Objects&gt;Charts&lt;/Objects&gt;_x000D_
  &lt;Layout&gt;SingleItems&lt;/Layout&gt;_x000D_
  &lt;Path&gt;C:\Users\aofenbau\Documents\ScienceMattersPublication\images&lt;/Path&gt;_x000D_
&lt;/BatchExportSettings&gt;</t>
  </si>
  <si>
    <t>&lt;?xml version="1.0" encoding="utf-16"?&gt;_x000D_
&lt;Preset xmlns:xsi="http://www.w3.org/2001/XMLSchema-instance" xmlns:xsd="http://www.w3.org/2001/XMLSchema"&gt;_x000D_
  &lt;Name&gt;Tiff, 750 dpi, RGB, Transparente Leinwand&lt;/Name&gt;_x000D_
  &lt;Dpi&gt;750&lt;/Dpi&gt;_x000D_
  &lt;FileType&gt;Tiff&lt;/FileType&gt;_x000D_
  &lt;ColorSpace&gt;Rgb&lt;/ColorSpace&gt;_x000D_
  &lt;Transparency&gt;TransparentCanvas&lt;/Transparency&gt;_x000D_
  &lt;UseColorProfile&gt;false&lt;/UseColorProfile&gt;_x000D_
  &lt;ColorProfile&gt;ProPhoto&lt;/ColorProfile&gt;_x000D_
&lt;/Preset&gt;</t>
  </si>
  <si>
    <t>C:\Users\aofenbau\Dropbox\ScienceMattersPublication\Fig1e_750dpi.tif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</si>
</sst>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0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 wrapText="1"/>
    </xf>
    <xf numFmtId="10" fontId="0" fillId="0" borderId="0" xfId="0" applyNumberFormat="1"/>
    <xf numFmtId="0" fontId="1" fillId="0" borderId="0" xfId="0" applyFont="1"/>
    <xf numFmtId="0" fontId="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91888761123011"/>
          <c:y val="7.5629804741335613E-2"/>
          <c:w val="0.85268126197299654"/>
          <c:h val="0.812504851667298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'head, neck, body (Fig. 1e)'!$L$1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trendline>
            <c:trendlineType val="linear"/>
            <c:dispRSqr val="0"/>
            <c:dispEq val="0"/>
          </c:trendline>
          <c:errBars>
            <c:errBarType val="both"/>
            <c:errValType val="cust"/>
            <c:noEndCap val="0"/>
            <c:plus>
              <c:numRef>
                <c:f>'head, neck, body (Fig. 1e)'!$B$3</c:f>
                <c:numCache>
                  <c:formatCode>General</c:formatCode>
                  <c:ptCount val="1"/>
                  <c:pt idx="0">
                    <c:v>0.37856053783784804</c:v>
                  </c:pt>
                </c:numCache>
              </c:numRef>
            </c:plus>
            <c:minus>
              <c:numRef>
                <c:f>'head, neck, body (Fig. 1e)'!$B$3</c:f>
                <c:numCache>
                  <c:formatCode>General</c:formatCode>
                  <c:ptCount val="1"/>
                  <c:pt idx="0">
                    <c:v>0.37856053783784804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'head, neck, body (Fig. 1e)'!$B$2</c:f>
              <c:numCache>
                <c:formatCode>0.00</c:formatCode>
                <c:ptCount val="1"/>
                <c:pt idx="0">
                  <c:v>94.583333333333329</c:v>
                </c:pt>
              </c:numCache>
            </c:numRef>
          </c:val>
        </c:ser>
        <c:ser>
          <c:idx val="5"/>
          <c:order val="1"/>
          <c:tx>
            <c:strRef>
              <c:f>'head, neck, body (Fig. 1e)'!$L$2</c:f>
              <c:strCache>
                <c:ptCount val="1"/>
                <c:pt idx="0">
                  <c:v>unc-83(bar18)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'head, neck, body (Fig. 1e)'!$G$3</c:f>
                <c:numCache>
                  <c:formatCode>General</c:formatCode>
                  <c:ptCount val="1"/>
                  <c:pt idx="0">
                    <c:v>0.2562353715952691</c:v>
                  </c:pt>
                </c:numCache>
              </c:numRef>
            </c:plus>
            <c:minus>
              <c:numRef>
                <c:f>'head, neck, body (Fig. 1e)'!$G$3</c:f>
                <c:numCache>
                  <c:formatCode>General</c:formatCode>
                  <c:ptCount val="1"/>
                  <c:pt idx="0">
                    <c:v>0.2562353715952691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'head, neck, body (Fig. 1e)'!$G$2</c:f>
              <c:numCache>
                <c:formatCode>0.00</c:formatCode>
                <c:ptCount val="1"/>
                <c:pt idx="0">
                  <c:v>94.666666666666671</c:v>
                </c:pt>
              </c:numCache>
            </c:numRef>
          </c:val>
        </c:ser>
        <c:ser>
          <c:idx val="4"/>
          <c:order val="2"/>
          <c:tx>
            <c:strRef>
              <c:f>'head, neck, body (Fig. 1e)'!$K$1</c:f>
              <c:strCache>
                <c:ptCount val="1"/>
                <c:pt idx="0">
                  <c:v>…</c:v>
                </c:pt>
              </c:strCache>
            </c:strRef>
          </c:tx>
          <c:spPr>
            <a:pattFill prst="dkUpDiag">
              <a:fgClr>
                <a:srgbClr val="000000"/>
              </a:fgClr>
              <a:bgClr>
                <a:srgbClr val="FFFFFF"/>
              </a:bgClr>
            </a:pattFill>
            <a:ln w="254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'head, neck, body (Fig. 1e)'!$K$2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3"/>
          <c:tx>
            <c:strRef>
              <c:f>'head, neck, body (Fig. 1e)'!$C$1</c:f>
              <c:strCache>
                <c:ptCount val="1"/>
                <c:pt idx="0">
                  <c:v>WT head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'head, neck, body (Fig. 1e)'!$C$3</c:f>
                <c:numCache>
                  <c:formatCode>General</c:formatCode>
                  <c:ptCount val="1"/>
                  <c:pt idx="0">
                    <c:v>0.56575238185601795</c:v>
                  </c:pt>
                </c:numCache>
              </c:numRef>
            </c:plus>
            <c:minus>
              <c:numRef>
                <c:f>'head, neck, body (Fig. 1e)'!$C$3</c:f>
                <c:numCache>
                  <c:formatCode>General</c:formatCode>
                  <c:ptCount val="1"/>
                  <c:pt idx="0">
                    <c:v>0.56575238185601795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'head, neck, body (Fig. 1e)'!$C$2</c:f>
              <c:numCache>
                <c:formatCode>0.00</c:formatCode>
                <c:ptCount val="1"/>
                <c:pt idx="0">
                  <c:v>12.25</c:v>
                </c:pt>
              </c:numCache>
            </c:numRef>
          </c:val>
        </c:ser>
        <c:ser>
          <c:idx val="6"/>
          <c:order val="4"/>
          <c:tx>
            <c:strRef>
              <c:f>'head, neck, body (Fig. 1e)'!$H$1</c:f>
              <c:strCache>
                <c:ptCount val="1"/>
                <c:pt idx="0">
                  <c:v>bar18 head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'head, neck, body (Fig. 1e)'!$H$3</c:f>
                <c:numCache>
                  <c:formatCode>General</c:formatCode>
                  <c:ptCount val="1"/>
                  <c:pt idx="0">
                    <c:v>0.48979484470438195</c:v>
                  </c:pt>
                </c:numCache>
              </c:numRef>
            </c:plus>
            <c:minus>
              <c:numRef>
                <c:f>'head, neck, body (Fig. 1e)'!$H$3</c:f>
                <c:numCache>
                  <c:formatCode>General</c:formatCode>
                  <c:ptCount val="1"/>
                  <c:pt idx="0">
                    <c:v>0.48979484470438195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'head, neck, body (Fig. 1e)'!$H$2</c:f>
              <c:numCache>
                <c:formatCode>0.00</c:formatCode>
                <c:ptCount val="1"/>
                <c:pt idx="0">
                  <c:v>7.833333333333333</c:v>
                </c:pt>
              </c:numCache>
            </c:numRef>
          </c:val>
        </c:ser>
        <c:ser>
          <c:idx val="9"/>
          <c:order val="5"/>
          <c:tx>
            <c:v>...</c:v>
          </c:tx>
          <c:spPr>
            <a:solidFill>
              <a:srgbClr val="000000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'head, neck, body (Fig. 1e)'!$K$3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6"/>
          <c:tx>
            <c:strRef>
              <c:f>'head, neck, body (Fig. 1e)'!$D$1</c:f>
              <c:strCache>
                <c:ptCount val="1"/>
                <c:pt idx="0">
                  <c:v>WT neck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'head, neck, body (Fig. 1e)'!$D$3</c:f>
                <c:numCache>
                  <c:formatCode>General</c:formatCode>
                  <c:ptCount val="1"/>
                  <c:pt idx="0">
                    <c:v>0.50751921892255236</c:v>
                  </c:pt>
                </c:numCache>
              </c:numRef>
            </c:plus>
            <c:minus>
              <c:numRef>
                <c:f>'head, neck, body (Fig. 1e)'!$D$3</c:f>
                <c:numCache>
                  <c:formatCode>General</c:formatCode>
                  <c:ptCount val="1"/>
                  <c:pt idx="0">
                    <c:v>0.50751921892255236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'head, neck, body (Fig. 1e)'!$D$2</c:f>
              <c:numCache>
                <c:formatCode>0.00</c:formatCode>
                <c:ptCount val="1"/>
                <c:pt idx="0">
                  <c:v>22</c:v>
                </c:pt>
              </c:numCache>
            </c:numRef>
          </c:val>
        </c:ser>
        <c:ser>
          <c:idx val="7"/>
          <c:order val="7"/>
          <c:tx>
            <c:strRef>
              <c:f>'head, neck, body (Fig. 1e)'!$I$1</c:f>
              <c:strCache>
                <c:ptCount val="1"/>
                <c:pt idx="0">
                  <c:v>bar18 neck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'head, neck, body (Fig. 1e)'!$I$3</c:f>
                <c:numCache>
                  <c:formatCode>General</c:formatCode>
                  <c:ptCount val="1"/>
                  <c:pt idx="0">
                    <c:v>0.61954691818972352</c:v>
                  </c:pt>
                </c:numCache>
              </c:numRef>
            </c:plus>
            <c:minus>
              <c:numRef>
                <c:f>'head, neck, body (Fig. 1e)'!$I$3</c:f>
                <c:numCache>
                  <c:formatCode>General</c:formatCode>
                  <c:ptCount val="1"/>
                  <c:pt idx="0">
                    <c:v>0.61954691818972352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'head, neck, body (Fig. 1e)'!$I$2</c:f>
              <c:numCache>
                <c:formatCode>0.00</c:formatCode>
                <c:ptCount val="1"/>
                <c:pt idx="0">
                  <c:v>28.333333333333332</c:v>
                </c:pt>
              </c:numCache>
            </c:numRef>
          </c:val>
        </c:ser>
        <c:ser>
          <c:idx val="10"/>
          <c:order val="8"/>
          <c:tx>
            <c:v>...</c:v>
          </c:tx>
          <c:spPr>
            <a:solidFill>
              <a:srgbClr val="000000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'head, neck, body (Fig. 1e)'!$K$4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9"/>
          <c:tx>
            <c:strRef>
              <c:f>'head, neck, body (Fig. 1e)'!$E$1</c:f>
              <c:strCache>
                <c:ptCount val="1"/>
                <c:pt idx="0">
                  <c:v>WT body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'head, neck, body (Fig. 1e)'!$E$3</c:f>
                <c:numCache>
                  <c:formatCode>General</c:formatCode>
                  <c:ptCount val="1"/>
                  <c:pt idx="0">
                    <c:v>0.48199920365414756</c:v>
                  </c:pt>
                </c:numCache>
              </c:numRef>
            </c:plus>
            <c:minus>
              <c:numRef>
                <c:f>'head, neck, body (Fig. 1e)'!$E$3</c:f>
                <c:numCache>
                  <c:formatCode>General</c:formatCode>
                  <c:ptCount val="1"/>
                  <c:pt idx="0">
                    <c:v>0.48199920365414756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'head, neck, body (Fig. 1e)'!$E$2</c:f>
              <c:numCache>
                <c:formatCode>0.00</c:formatCode>
                <c:ptCount val="1"/>
                <c:pt idx="0">
                  <c:v>60.333333333333329</c:v>
                </c:pt>
              </c:numCache>
            </c:numRef>
          </c:val>
        </c:ser>
        <c:ser>
          <c:idx val="8"/>
          <c:order val="10"/>
          <c:tx>
            <c:strRef>
              <c:f>'head, neck, body (Fig. 1e)'!$J$1</c:f>
              <c:strCache>
                <c:ptCount val="1"/>
                <c:pt idx="0">
                  <c:v>bar18 body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'head, neck, body (Fig. 1e)'!$J$3</c:f>
                <c:numCache>
                  <c:formatCode>General</c:formatCode>
                  <c:ptCount val="1"/>
                  <c:pt idx="0">
                    <c:v>0.52943652150473186</c:v>
                  </c:pt>
                </c:numCache>
              </c:numRef>
            </c:plus>
            <c:minus>
              <c:numRef>
                <c:f>'head, neck, body (Fig. 1e)'!$J$3</c:f>
                <c:numCache>
                  <c:formatCode>General</c:formatCode>
                  <c:ptCount val="1"/>
                  <c:pt idx="0">
                    <c:v>0.52943652150473186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'head, neck, body (Fig. 1e)'!$J$2</c:f>
              <c:numCache>
                <c:formatCode>0.00</c:formatCode>
                <c:ptCount val="1"/>
                <c:pt idx="0">
                  <c:v>58.500000000000014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"/>
        <c:axId val="185135104"/>
        <c:axId val="185137024"/>
      </c:barChart>
      <c:catAx>
        <c:axId val="18513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400"/>
                  <a:t>all                                 head                              neck                       posterior body</a:t>
                </a:r>
              </a:p>
            </c:rich>
          </c:tx>
          <c:layout>
            <c:manualLayout>
              <c:xMode val="edge"/>
              <c:yMode val="edge"/>
              <c:x val="0.20581252279356377"/>
              <c:y val="0.90515207829519939"/>
            </c:manualLayout>
          </c:layout>
          <c:overlay val="0"/>
        </c:title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bg1"/>
                </a:solidFill>
              </a:defRPr>
            </a:pPr>
            <a:endParaRPr lang="de-DE"/>
          </a:p>
        </c:txPr>
        <c:crossAx val="185137024"/>
        <c:crosses val="autoZero"/>
        <c:auto val="1"/>
        <c:lblAlgn val="ctr"/>
        <c:lblOffset val="100"/>
        <c:noMultiLvlLbl val="0"/>
      </c:catAx>
      <c:valAx>
        <c:axId val="185137024"/>
        <c:scaling>
          <c:orientation val="minMax"/>
          <c:max val="10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b="1">
                    <a:latin typeface="Arial"/>
                  </a:defRPr>
                </a:pPr>
                <a:r>
                  <a:rPr lang="de-DE" sz="1500" b="1">
                    <a:latin typeface="Arial"/>
                  </a:rPr>
                  <a:t>GFP positive nuclei (excl. sex muscles)</a:t>
                </a:r>
              </a:p>
            </c:rich>
          </c:tx>
          <c:layout>
            <c:manualLayout>
              <c:xMode val="edge"/>
              <c:yMode val="edge"/>
              <c:x val="2.9411761462343516E-2"/>
              <c:y val="9.179142433074565E-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100" b="1">
                <a:latin typeface="Arial"/>
                <a:ea typeface="Arial"/>
                <a:cs typeface="Arial"/>
              </a:defRPr>
            </a:pPr>
            <a:endParaRPr lang="de-DE"/>
          </a:p>
        </c:txPr>
        <c:crossAx val="185135104"/>
        <c:crosses val="autoZero"/>
        <c:crossBetween val="between"/>
      </c:valAx>
      <c:spPr>
        <a:solidFill>
          <a:srgbClr val="FFFFFF"/>
        </a:solidFill>
        <a:ln w="25400">
          <a:prstDash val="solid"/>
        </a:ln>
      </c:spPr>
    </c:plotArea>
    <c:legend>
      <c:legendPos val="r"/>
      <c:legendEntry>
        <c:idx val="1"/>
        <c:txPr>
          <a:bodyPr/>
          <a:lstStyle/>
          <a:p>
            <a:pPr>
              <a:defRPr sz="1800" b="1" i="1"/>
            </a:pPr>
            <a:endParaRPr lang="de-DE"/>
          </a:p>
        </c:txPr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ayout>
        <c:manualLayout>
          <c:xMode val="edge"/>
          <c:yMode val="edge"/>
          <c:x val="0.76311721000493948"/>
          <c:y val="5.0413648381695882E-2"/>
          <c:w val="0.19906766811490459"/>
          <c:h val="0.13957658253433708"/>
        </c:manualLayout>
      </c:layout>
      <c:overlay val="0"/>
      <c:spPr>
        <a:ln>
          <a:noFill/>
        </a:ln>
        <a:effectLst>
          <a:glow rad="76200">
            <a:schemeClr val="tx1">
              <a:alpha val="40000"/>
            </a:schemeClr>
          </a:glow>
        </a:effectLst>
      </c:spPr>
      <c:txPr>
        <a:bodyPr/>
        <a:lstStyle/>
        <a:p>
          <a:pPr>
            <a:defRPr sz="1800" b="1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25400" cap="flat" cmpd="sng" algn="ctr">
      <a:noFill/>
      <a:prstDash val="solid"/>
      <a:round/>
    </a:ln>
    <a:effectLst/>
  </c:spPr>
  <c:txPr>
    <a:bodyPr/>
    <a:lstStyle/>
    <a:p>
      <a:pPr>
        <a:defRPr sz="1000"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669925</xdr:colOff>
      <xdr:row>41</xdr:row>
      <xdr:rowOff>78581</xdr:rowOff>
    </xdr:from>
    <xdr:to>
      <xdr:col>16</xdr:col>
      <xdr:colOff>593726</xdr:colOff>
      <xdr:row>66</xdr:row>
      <xdr:rowOff>30955</xdr:rowOff>
    </xdr:to>
    <xdr:grpSp>
      <xdr:nvGrpSpPr>
        <xdr:cNvPr id="41" name="Gruppieren 40"/>
        <xdr:cNvGrpSpPr/>
      </xdr:nvGrpSpPr>
      <xdr:grpSpPr>
        <a:xfrm>
          <a:off x="4237470" y="7889081"/>
          <a:ext cx="9067801" cy="4714874"/>
          <a:chOff x="4230304" y="7889081"/>
          <a:chExt cx="9067801" cy="4714874"/>
        </a:xfrm>
      </xdr:grpSpPr>
      <xdr:graphicFrame macro="">
        <xdr:nvGraphicFramePr>
          <xdr:cNvPr id="6" name="Diagramm 5"/>
          <xdr:cNvGraphicFramePr>
            <a:graphicFrameLocks/>
          </xdr:cNvGraphicFramePr>
        </xdr:nvGraphicFramePr>
        <xdr:xfrm>
          <a:off x="4230304" y="7889081"/>
          <a:ext cx="9067801" cy="471487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pSp>
        <xdr:nvGrpSpPr>
          <xdr:cNvPr id="4" name="Gruppieren 3"/>
          <xdr:cNvGrpSpPr/>
        </xdr:nvGrpSpPr>
        <xdr:grpSpPr>
          <a:xfrm>
            <a:off x="5944351" y="7943477"/>
            <a:ext cx="707569" cy="438526"/>
            <a:chOff x="5944857" y="7943477"/>
            <a:chExt cx="707569" cy="438526"/>
          </a:xfrm>
        </xdr:grpSpPr>
        <xdr:sp macro="" textlink="">
          <xdr:nvSpPr>
            <xdr:cNvPr id="14" name="Runde Klammer links 13"/>
            <xdr:cNvSpPr>
              <a:spLocks/>
            </xdr:cNvSpPr>
          </xdr:nvSpPr>
          <xdr:spPr>
            <a:xfrm rot="5400000">
              <a:off x="6203390" y="8003723"/>
              <a:ext cx="119747" cy="636814"/>
            </a:xfrm>
            <a:prstGeom prst="leftBracket">
              <a:avLst>
                <a:gd name="adj" fmla="val 0"/>
              </a:avLst>
            </a:prstGeom>
            <a:ln w="25400">
              <a:solidFill>
                <a:schemeClr val="tx1"/>
              </a:solidFill>
            </a:ln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  <xdr:txBody>
            <a:bodyPr wrap="square" rtlCol="0" anchor="ctr"/>
            <a:lstStyle>
              <a:defPPr>
                <a:defRPr lang="de-DE"/>
              </a:defPPr>
              <a:lvl1pPr marL="0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292514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5850285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8775430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170057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14625715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17550861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2047600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23401152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pPr algn="ctr"/>
              <a:endParaRPr lang="de-DE">
                <a:solidFill>
                  <a:schemeClr val="tx1">
                    <a:lumMod val="75000"/>
                    <a:lumOff val="25000"/>
                  </a:schemeClr>
                </a:solidFill>
              </a:endParaRPr>
            </a:p>
          </xdr:txBody>
        </xdr:sp>
        <xdr:sp macro="" textlink="">
          <xdr:nvSpPr>
            <xdr:cNvPr id="15" name="Textfeld 39"/>
            <xdr:cNvSpPr txBox="1"/>
          </xdr:nvSpPr>
          <xdr:spPr>
            <a:xfrm>
              <a:off x="5977511" y="7943477"/>
              <a:ext cx="674915" cy="405432"/>
            </a:xfrm>
            <a:prstGeom prst="rect">
              <a:avLst/>
            </a:prstGeom>
            <a:noFill/>
          </xdr:spPr>
          <xdr:txBody>
            <a:bodyPr wrap="square" rtlCol="0">
              <a:noAutofit/>
            </a:bodyPr>
            <a:lstStyle>
              <a:defPPr>
                <a:defRPr lang="de-DE"/>
              </a:defPPr>
              <a:lvl1pPr marL="0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292514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5850285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8775430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170057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14625715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17550861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2047600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23401152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de-DE" sz="2000" b="1">
                  <a:solidFill>
                    <a:schemeClr val="tx1"/>
                  </a:solidFill>
                </a:rPr>
                <a:t>n.s.</a:t>
              </a:r>
            </a:p>
          </xdr:txBody>
        </xdr:sp>
      </xdr:grpSp>
      <xdr:grpSp>
        <xdr:nvGrpSpPr>
          <xdr:cNvPr id="38" name="Gruppieren 37"/>
          <xdr:cNvGrpSpPr/>
        </xdr:nvGrpSpPr>
        <xdr:grpSpPr>
          <a:xfrm>
            <a:off x="7825938" y="11099915"/>
            <a:ext cx="709052" cy="565143"/>
            <a:chOff x="7825938" y="11099915"/>
            <a:chExt cx="709052" cy="565143"/>
          </a:xfrm>
        </xdr:grpSpPr>
        <xdr:sp macro="" textlink="">
          <xdr:nvSpPr>
            <xdr:cNvPr id="18" name="Textfeld 39"/>
            <xdr:cNvSpPr txBox="1"/>
          </xdr:nvSpPr>
          <xdr:spPr>
            <a:xfrm>
              <a:off x="7860075" y="11099915"/>
              <a:ext cx="674915" cy="405432"/>
            </a:xfrm>
            <a:prstGeom prst="rect">
              <a:avLst/>
            </a:prstGeom>
            <a:noFill/>
          </xdr:spPr>
          <xdr:txBody>
            <a:bodyPr wrap="square" rtlCol="0">
              <a:noAutofit/>
            </a:bodyPr>
            <a:lstStyle>
              <a:defPPr>
                <a:defRPr lang="de-DE"/>
              </a:defPPr>
              <a:lvl1pPr marL="0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292514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5850285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8775430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170057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14625715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17550861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2047600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23401152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de-DE" sz="28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***</a:t>
              </a:r>
            </a:p>
          </xdr:txBody>
        </xdr:sp>
        <xdr:grpSp>
          <xdr:nvGrpSpPr>
            <xdr:cNvPr id="19" name="Gruppieren 18"/>
            <xdr:cNvGrpSpPr/>
          </xdr:nvGrpSpPr>
          <xdr:grpSpPr>
            <a:xfrm>
              <a:off x="7825938" y="11375157"/>
              <a:ext cx="629477" cy="289901"/>
              <a:chOff x="33308055" y="26183620"/>
              <a:chExt cx="1210045" cy="571728"/>
            </a:xfrm>
          </xdr:grpSpPr>
          <xdr:sp macro="" textlink="">
            <xdr:nvSpPr>
              <xdr:cNvPr id="20" name="Runde Klammer links 19"/>
              <xdr:cNvSpPr>
                <a:spLocks/>
              </xdr:cNvSpPr>
            </xdr:nvSpPr>
            <xdr:spPr>
              <a:xfrm rot="5400000">
                <a:off x="33753970" y="25737705"/>
                <a:ext cx="318216" cy="1210045"/>
              </a:xfrm>
              <a:prstGeom prst="leftBracket">
                <a:avLst>
                  <a:gd name="adj" fmla="val 0"/>
                </a:avLst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de-DE"/>
                </a:defPPr>
                <a:lvl1pPr marL="0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2925146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5850285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8775430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1700576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14625715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17550861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20476006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23401152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de-DE">
                  <a:solidFill>
                    <a:schemeClr val="tx1">
                      <a:lumMod val="75000"/>
                      <a:lumOff val="25000"/>
                    </a:schemeClr>
                  </a:solidFill>
                </a:endParaRPr>
              </a:p>
            </xdr:txBody>
          </xdr:sp>
          <xdr:cxnSp macro="">
            <xdr:nvCxnSpPr>
              <xdr:cNvPr id="21" name="Gerade Verbindung 20"/>
              <xdr:cNvCxnSpPr/>
            </xdr:nvCxnSpPr>
            <xdr:spPr>
              <a:xfrm>
                <a:off x="34518101" y="26342727"/>
                <a:ext cx="0" cy="412601"/>
              </a:xfrm>
              <a:prstGeom prst="line">
                <a:avLst/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</xdr:grpSp>
      <xdr:grpSp>
        <xdr:nvGrpSpPr>
          <xdr:cNvPr id="39" name="Gruppieren 38"/>
          <xdr:cNvGrpSpPr/>
        </xdr:nvGrpSpPr>
        <xdr:grpSpPr>
          <a:xfrm>
            <a:off x="9715500" y="10457470"/>
            <a:ext cx="692960" cy="676929"/>
            <a:chOff x="9715500" y="10457470"/>
            <a:chExt cx="692960" cy="676929"/>
          </a:xfrm>
        </xdr:grpSpPr>
        <xdr:grpSp>
          <xdr:nvGrpSpPr>
            <xdr:cNvPr id="22" name="Gruppieren 21"/>
            <xdr:cNvGrpSpPr/>
          </xdr:nvGrpSpPr>
          <xdr:grpSpPr>
            <a:xfrm>
              <a:off x="9715500" y="10740260"/>
              <a:ext cx="630621" cy="394139"/>
              <a:chOff x="32254806" y="28566122"/>
              <a:chExt cx="1210045" cy="699601"/>
            </a:xfrm>
          </xdr:grpSpPr>
          <xdr:sp macro="" textlink="">
            <xdr:nvSpPr>
              <xdr:cNvPr id="23" name="Runde Klammer links 22"/>
              <xdr:cNvSpPr>
                <a:spLocks/>
              </xdr:cNvSpPr>
            </xdr:nvSpPr>
            <xdr:spPr>
              <a:xfrm rot="5400000">
                <a:off x="32700721" y="28120207"/>
                <a:ext cx="318216" cy="1210045"/>
              </a:xfrm>
              <a:prstGeom prst="leftBracket">
                <a:avLst>
                  <a:gd name="adj" fmla="val 0"/>
                </a:avLst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de-DE"/>
                </a:defPPr>
                <a:lvl1pPr marL="0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2925146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5850285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8775430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1700576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14625715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17550861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20476006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23401152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de-DE">
                  <a:solidFill>
                    <a:schemeClr val="tx1">
                      <a:lumMod val="75000"/>
                      <a:lumOff val="25000"/>
                    </a:schemeClr>
                  </a:solidFill>
                </a:endParaRPr>
              </a:p>
            </xdr:txBody>
          </xdr:sp>
          <xdr:cxnSp macro="">
            <xdr:nvCxnSpPr>
              <xdr:cNvPr id="24" name="Gerade Verbindung 23"/>
              <xdr:cNvCxnSpPr/>
            </xdr:nvCxnSpPr>
            <xdr:spPr>
              <a:xfrm flipH="1">
                <a:off x="32254806" y="28725229"/>
                <a:ext cx="2159" cy="540494"/>
              </a:xfrm>
              <a:prstGeom prst="line">
                <a:avLst/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27" name="Textfeld 39"/>
            <xdr:cNvSpPr txBox="1"/>
          </xdr:nvSpPr>
          <xdr:spPr>
            <a:xfrm>
              <a:off x="9733545" y="10457470"/>
              <a:ext cx="674915" cy="405432"/>
            </a:xfrm>
            <a:prstGeom prst="rect">
              <a:avLst/>
            </a:prstGeom>
            <a:noFill/>
          </xdr:spPr>
          <xdr:txBody>
            <a:bodyPr wrap="square" rtlCol="0">
              <a:noAutofit/>
            </a:bodyPr>
            <a:lstStyle>
              <a:defPPr>
                <a:defRPr lang="de-DE"/>
              </a:defPPr>
              <a:lvl1pPr marL="0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292514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5850285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8775430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170057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14625715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17550861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2047600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23401152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de-DE" sz="28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***</a:t>
              </a:r>
            </a:p>
          </xdr:txBody>
        </xdr:sp>
      </xdr:grpSp>
      <xdr:grpSp>
        <xdr:nvGrpSpPr>
          <xdr:cNvPr id="40" name="Gruppieren 39"/>
          <xdr:cNvGrpSpPr/>
        </xdr:nvGrpSpPr>
        <xdr:grpSpPr>
          <a:xfrm>
            <a:off x="11607852" y="9244778"/>
            <a:ext cx="836986" cy="518549"/>
            <a:chOff x="11607852" y="9244778"/>
            <a:chExt cx="836986" cy="518549"/>
          </a:xfrm>
        </xdr:grpSpPr>
        <xdr:grpSp>
          <xdr:nvGrpSpPr>
            <xdr:cNvPr id="34" name="Gruppieren 33"/>
            <xdr:cNvGrpSpPr/>
          </xdr:nvGrpSpPr>
          <xdr:grpSpPr>
            <a:xfrm>
              <a:off x="11607852" y="9534298"/>
              <a:ext cx="629481" cy="229029"/>
              <a:chOff x="0" y="0"/>
              <a:chExt cx="1210052" cy="451679"/>
            </a:xfrm>
          </xdr:grpSpPr>
          <xdr:sp macro="" textlink="">
            <xdr:nvSpPr>
              <xdr:cNvPr id="35" name="Runde Klammer links 34"/>
              <xdr:cNvSpPr>
                <a:spLocks/>
              </xdr:cNvSpPr>
            </xdr:nvSpPr>
            <xdr:spPr>
              <a:xfrm rot="5400000">
                <a:off x="445915" y="-445915"/>
                <a:ext cx="318216" cy="1210045"/>
              </a:xfrm>
              <a:prstGeom prst="leftBracket">
                <a:avLst>
                  <a:gd name="adj" fmla="val 0"/>
                </a:avLst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  <xdr:txBody>
              <a:bodyPr wrap="square" rtlCol="0" anchor="ctr"/>
              <a:lstStyle>
                <a:defPPr>
                  <a:defRPr lang="de-DE"/>
                </a:defPPr>
                <a:lvl1pPr marL="0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1pPr>
                <a:lvl2pPr marL="2925146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2pPr>
                <a:lvl3pPr marL="5850285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3pPr>
                <a:lvl4pPr marL="8775430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4pPr>
                <a:lvl5pPr marL="11700576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5pPr>
                <a:lvl6pPr marL="14625715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6pPr>
                <a:lvl7pPr marL="17550861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7pPr>
                <a:lvl8pPr marL="20476006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8pPr>
                <a:lvl9pPr marL="23401152" algn="l" defTabSz="5850285" rtl="0" eaLnBrk="1" latinLnBrk="0" hangingPunct="1">
                  <a:defRPr sz="11500" kern="120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lvl9pPr>
              </a:lstStyle>
              <a:p>
                <a:pPr algn="ctr"/>
                <a:endParaRPr lang="de-DE">
                  <a:solidFill>
                    <a:schemeClr val="tx1">
                      <a:lumMod val="75000"/>
                      <a:lumOff val="25000"/>
                    </a:schemeClr>
                  </a:solidFill>
                </a:endParaRPr>
              </a:p>
            </xdr:txBody>
          </xdr:sp>
          <xdr:cxnSp macro="">
            <xdr:nvCxnSpPr>
              <xdr:cNvPr id="36" name="Gerade Verbindung 35"/>
              <xdr:cNvCxnSpPr/>
            </xdr:nvCxnSpPr>
            <xdr:spPr>
              <a:xfrm flipH="1">
                <a:off x="1210050" y="92377"/>
                <a:ext cx="2" cy="359302"/>
              </a:xfrm>
              <a:prstGeom prst="line">
                <a:avLst/>
              </a:prstGeom>
              <a:ln w="25400">
                <a:solidFill>
                  <a:schemeClr val="tx1"/>
                </a:solidFill>
              </a:ln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</xdr:grpSp>
        <xdr:sp macro="" textlink="">
          <xdr:nvSpPr>
            <xdr:cNvPr id="37" name="Textfeld 39"/>
            <xdr:cNvSpPr txBox="1"/>
          </xdr:nvSpPr>
          <xdr:spPr>
            <a:xfrm>
              <a:off x="11769923" y="9244778"/>
              <a:ext cx="674915" cy="405432"/>
            </a:xfrm>
            <a:prstGeom prst="rect">
              <a:avLst/>
            </a:prstGeom>
            <a:noFill/>
          </xdr:spPr>
          <xdr:txBody>
            <a:bodyPr wrap="square" rtlCol="0">
              <a:noAutofit/>
            </a:bodyPr>
            <a:lstStyle>
              <a:defPPr>
                <a:defRPr lang="de-DE"/>
              </a:defPPr>
              <a:lvl1pPr marL="0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1pPr>
              <a:lvl2pPr marL="292514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2pPr>
              <a:lvl3pPr marL="5850285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3pPr>
              <a:lvl4pPr marL="8775430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4pPr>
              <a:lvl5pPr marL="1170057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5pPr>
              <a:lvl6pPr marL="14625715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6pPr>
              <a:lvl7pPr marL="17550861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7pPr>
              <a:lvl8pPr marL="20476006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8pPr>
              <a:lvl9pPr marL="23401152" algn="l" defTabSz="5850285" rtl="0" eaLnBrk="1" latinLnBrk="0" hangingPunct="1">
                <a:defRPr sz="11500" kern="120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lvl9pPr>
            </a:lstStyle>
            <a:p>
              <a:r>
                <a:rPr lang="de-DE" sz="2800" b="1">
                  <a:solidFill>
                    <a:schemeClr val="tx1"/>
                  </a:solidFill>
                  <a:latin typeface="Arial" panose="020B0604020202020204" pitchFamily="34" charset="0"/>
                  <a:cs typeface="Arial" panose="020B0604020202020204" pitchFamily="34" charset="0"/>
                </a:rPr>
                <a:t>*</a:t>
              </a: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tabSelected="1" workbookViewId="0">
      <selection activeCell="P15" sqref="P15"/>
    </sheetView>
  </sheetViews>
  <sheetFormatPr baseColWidth="10" defaultColWidth="9.140625" defaultRowHeight="15" x14ac:dyDescent="0.25"/>
  <cols>
    <col min="1" max="1" width="10" customWidth="1"/>
    <col min="2" max="2" width="3" customWidth="1"/>
    <col min="3" max="3" width="10.28515625" customWidth="1"/>
    <col min="9" max="9" width="9.140625" style="7"/>
    <col min="10" max="10" width="10" customWidth="1"/>
    <col min="11" max="11" width="3" customWidth="1"/>
    <col min="12" max="12" width="10.28515625" customWidth="1"/>
    <col min="17" max="17" width="9.28515625" bestFit="1" customWidth="1"/>
    <col min="18" max="18" width="9.140625" style="7"/>
  </cols>
  <sheetData>
    <row r="1" spans="1:24" ht="29.1" customHeight="1" x14ac:dyDescent="0.25">
      <c r="A1" s="11" t="s">
        <v>0</v>
      </c>
      <c r="B1" s="11"/>
      <c r="C1" s="11" t="s">
        <v>5</v>
      </c>
      <c r="D1" s="11"/>
      <c r="E1" s="11"/>
      <c r="F1" s="6"/>
      <c r="G1" s="3"/>
      <c r="J1" s="11" t="s">
        <v>0</v>
      </c>
      <c r="K1" s="11"/>
      <c r="L1" s="11" t="s">
        <v>4</v>
      </c>
      <c r="M1" s="11"/>
      <c r="N1" s="11"/>
      <c r="O1" s="6"/>
    </row>
    <row r="2" spans="1:24" x14ac:dyDescent="0.25">
      <c r="C2" s="4" t="s">
        <v>1</v>
      </c>
      <c r="D2" s="4" t="s">
        <v>2</v>
      </c>
      <c r="E2" s="4" t="s">
        <v>3</v>
      </c>
      <c r="F2" s="4" t="s">
        <v>19</v>
      </c>
      <c r="G2" s="4"/>
      <c r="L2" s="4" t="s">
        <v>1</v>
      </c>
      <c r="M2" s="4" t="s">
        <v>2</v>
      </c>
      <c r="N2" s="4" t="s">
        <v>3</v>
      </c>
      <c r="O2" s="4" t="s">
        <v>19</v>
      </c>
      <c r="T2" t="s">
        <v>29</v>
      </c>
    </row>
    <row r="3" spans="1:24" x14ac:dyDescent="0.25">
      <c r="A3" s="1">
        <v>42825</v>
      </c>
      <c r="B3">
        <v>1</v>
      </c>
      <c r="C3" s="2">
        <v>95</v>
      </c>
      <c r="D3">
        <v>11</v>
      </c>
      <c r="E3">
        <v>22</v>
      </c>
      <c r="F3">
        <f t="shared" ref="F3:F7" si="0">C3-D3-E3</f>
        <v>62</v>
      </c>
      <c r="G3" t="s">
        <v>6</v>
      </c>
      <c r="H3" s="5">
        <f>AVERAGE(C3:C14)</f>
        <v>94.583333333333329</v>
      </c>
      <c r="I3" s="7">
        <f>I7+I10+I14</f>
        <v>1</v>
      </c>
      <c r="J3" s="1">
        <v>42825</v>
      </c>
      <c r="K3">
        <v>1</v>
      </c>
      <c r="L3" s="2">
        <v>94</v>
      </c>
      <c r="M3">
        <v>8</v>
      </c>
      <c r="N3">
        <v>27</v>
      </c>
      <c r="O3">
        <f t="shared" ref="O3:O7" si="1">L3-M3-N3</f>
        <v>59</v>
      </c>
      <c r="P3" t="s">
        <v>6</v>
      </c>
      <c r="Q3" s="5">
        <f>AVERAGE(L3:L14)</f>
        <v>94.666666666666671</v>
      </c>
      <c r="R3" s="7">
        <f>R7+R10+R14</f>
        <v>1</v>
      </c>
    </row>
    <row r="4" spans="1:24" x14ac:dyDescent="0.25">
      <c r="A4" s="1">
        <v>42825</v>
      </c>
      <c r="B4">
        <v>2</v>
      </c>
      <c r="C4" s="2">
        <v>96</v>
      </c>
      <c r="D4">
        <v>15</v>
      </c>
      <c r="E4">
        <v>21</v>
      </c>
      <c r="F4">
        <f t="shared" si="0"/>
        <v>60</v>
      </c>
      <c r="G4" t="s">
        <v>20</v>
      </c>
      <c r="H4" s="5">
        <f>STDEV(C3:C14)/SQRT(COUNT(C3:C14))</f>
        <v>0.37856053783784804</v>
      </c>
      <c r="J4" s="1">
        <v>42825</v>
      </c>
      <c r="K4">
        <v>2</v>
      </c>
      <c r="L4" s="2">
        <v>94</v>
      </c>
      <c r="M4">
        <v>10</v>
      </c>
      <c r="N4">
        <v>29</v>
      </c>
      <c r="O4">
        <f t="shared" si="1"/>
        <v>55</v>
      </c>
      <c r="P4" t="s">
        <v>20</v>
      </c>
      <c r="Q4" s="5">
        <f>STDEV(L3:L14)/SQRT(COUNT(L3:L14))</f>
        <v>0.2562353715952691</v>
      </c>
    </row>
    <row r="5" spans="1:24" x14ac:dyDescent="0.25">
      <c r="A5" s="1">
        <v>42825</v>
      </c>
      <c r="B5">
        <v>3</v>
      </c>
      <c r="C5" s="2">
        <v>96</v>
      </c>
      <c r="D5">
        <v>16</v>
      </c>
      <c r="E5">
        <v>18</v>
      </c>
      <c r="F5">
        <f t="shared" si="0"/>
        <v>62</v>
      </c>
      <c r="H5" s="5"/>
      <c r="J5" s="1">
        <v>42825</v>
      </c>
      <c r="K5">
        <v>3</v>
      </c>
      <c r="L5" s="2">
        <v>94</v>
      </c>
      <c r="M5">
        <v>10</v>
      </c>
      <c r="N5">
        <v>25</v>
      </c>
      <c r="O5">
        <f t="shared" si="1"/>
        <v>59</v>
      </c>
      <c r="Q5" s="5"/>
    </row>
    <row r="6" spans="1:24" ht="14.45" customHeight="1" x14ac:dyDescent="0.25">
      <c r="A6" s="1">
        <v>42825</v>
      </c>
      <c r="B6">
        <v>4</v>
      </c>
      <c r="C6" s="2">
        <v>95</v>
      </c>
      <c r="D6">
        <v>11</v>
      </c>
      <c r="E6">
        <v>22</v>
      </c>
      <c r="F6">
        <f t="shared" si="0"/>
        <v>62</v>
      </c>
      <c r="H6" s="5"/>
      <c r="J6" s="1">
        <v>42825</v>
      </c>
      <c r="K6">
        <v>4</v>
      </c>
      <c r="L6" s="2">
        <v>96</v>
      </c>
      <c r="M6">
        <v>6</v>
      </c>
      <c r="N6">
        <v>28</v>
      </c>
      <c r="O6">
        <f t="shared" si="1"/>
        <v>62</v>
      </c>
      <c r="Q6" s="5"/>
    </row>
    <row r="7" spans="1:24" x14ac:dyDescent="0.25">
      <c r="A7" s="1">
        <v>42825</v>
      </c>
      <c r="B7">
        <v>5</v>
      </c>
      <c r="C7" s="2">
        <v>95</v>
      </c>
      <c r="D7">
        <v>14</v>
      </c>
      <c r="E7">
        <v>21</v>
      </c>
      <c r="F7">
        <f t="shared" si="0"/>
        <v>60</v>
      </c>
      <c r="G7" t="s">
        <v>7</v>
      </c>
      <c r="H7" s="5">
        <f>AVERAGE(D3:D14)</f>
        <v>12.25</v>
      </c>
      <c r="I7" s="7">
        <f>H7/H3</f>
        <v>0.12951541850220266</v>
      </c>
      <c r="J7" s="1">
        <v>42825</v>
      </c>
      <c r="K7">
        <v>5</v>
      </c>
      <c r="L7" s="2">
        <v>95</v>
      </c>
      <c r="M7">
        <v>8</v>
      </c>
      <c r="N7">
        <v>26</v>
      </c>
      <c r="O7">
        <f t="shared" si="1"/>
        <v>61</v>
      </c>
      <c r="P7" t="s">
        <v>7</v>
      </c>
      <c r="Q7" s="5">
        <f>AVERAGE(M3:M14)</f>
        <v>7.833333333333333</v>
      </c>
      <c r="R7" s="7">
        <f>Q7/Q3</f>
        <v>8.2746478873239424E-2</v>
      </c>
      <c r="U7">
        <f>R7/I7*100</f>
        <v>63.889288109610021</v>
      </c>
      <c r="V7">
        <f>U7-100</f>
        <v>-36.110711890389979</v>
      </c>
      <c r="X7">
        <f>Q7/H7*100</f>
        <v>63.945578231292508</v>
      </c>
    </row>
    <row r="8" spans="1:24" x14ac:dyDescent="0.25">
      <c r="A8" s="1">
        <v>42825</v>
      </c>
      <c r="B8">
        <v>6</v>
      </c>
      <c r="C8" s="2">
        <v>95</v>
      </c>
      <c r="D8">
        <v>11</v>
      </c>
      <c r="E8">
        <v>22</v>
      </c>
      <c r="F8">
        <f>C8-D8-E8</f>
        <v>62</v>
      </c>
      <c r="G8" t="s">
        <v>20</v>
      </c>
      <c r="H8" s="5">
        <f>STDEV(D3:D14)/SQRT(COUNT(D3:D14))</f>
        <v>0.56575238185601795</v>
      </c>
      <c r="J8" s="1">
        <v>42825</v>
      </c>
      <c r="K8">
        <v>6</v>
      </c>
      <c r="L8" s="2">
        <v>96</v>
      </c>
      <c r="M8" s="2">
        <v>8</v>
      </c>
      <c r="N8" s="2">
        <v>30</v>
      </c>
      <c r="O8">
        <f>L8-M8-N8</f>
        <v>58</v>
      </c>
      <c r="P8" t="s">
        <v>20</v>
      </c>
      <c r="Q8" s="5">
        <f>STDEV(M3:M14)/SQRT(COUNT(M3:M14))</f>
        <v>0.48979484470438195</v>
      </c>
    </row>
    <row r="9" spans="1:24" x14ac:dyDescent="0.25">
      <c r="A9" s="1">
        <v>42825</v>
      </c>
      <c r="B9">
        <v>7</v>
      </c>
      <c r="C9" s="2">
        <v>93</v>
      </c>
      <c r="D9">
        <v>10</v>
      </c>
      <c r="E9">
        <v>25</v>
      </c>
      <c r="F9">
        <f t="shared" ref="F9:F14" si="2">C9-D9-E9</f>
        <v>58</v>
      </c>
      <c r="H9" s="5"/>
      <c r="J9" s="1">
        <v>42825</v>
      </c>
      <c r="K9">
        <v>7</v>
      </c>
      <c r="L9" s="2">
        <v>95</v>
      </c>
      <c r="M9" s="2">
        <v>6</v>
      </c>
      <c r="N9" s="2">
        <v>31</v>
      </c>
      <c r="O9">
        <f t="shared" ref="O9:O14" si="3">L9-M9-N9</f>
        <v>58</v>
      </c>
      <c r="Q9" s="5"/>
    </row>
    <row r="10" spans="1:24" x14ac:dyDescent="0.25">
      <c r="A10" s="1">
        <v>42825</v>
      </c>
      <c r="B10">
        <v>8</v>
      </c>
      <c r="C10" s="2">
        <v>92</v>
      </c>
      <c r="D10">
        <v>11</v>
      </c>
      <c r="E10">
        <v>24</v>
      </c>
      <c r="F10">
        <f t="shared" si="2"/>
        <v>57</v>
      </c>
      <c r="G10" t="s">
        <v>8</v>
      </c>
      <c r="H10" s="5">
        <f>AVERAGE(E3:E14)</f>
        <v>22</v>
      </c>
      <c r="I10" s="7">
        <f>H10/H3</f>
        <v>0.23259911894273128</v>
      </c>
      <c r="J10" s="1">
        <v>42825</v>
      </c>
      <c r="K10">
        <v>8</v>
      </c>
      <c r="L10" s="2">
        <v>93</v>
      </c>
      <c r="M10" s="2">
        <v>6</v>
      </c>
      <c r="N10" s="2">
        <v>29</v>
      </c>
      <c r="O10">
        <f t="shared" si="3"/>
        <v>58</v>
      </c>
      <c r="P10" t="s">
        <v>8</v>
      </c>
      <c r="Q10" s="5">
        <f>AVERAGE(N3:N14)</f>
        <v>28.333333333333332</v>
      </c>
      <c r="R10" s="7">
        <f>Q10/Q3</f>
        <v>0.29929577464788731</v>
      </c>
      <c r="U10">
        <f>R10/I10*100</f>
        <v>128.67450917626974</v>
      </c>
      <c r="V10">
        <f>U10-100</f>
        <v>28.674509176269737</v>
      </c>
      <c r="X10">
        <f>Q10/H10*100</f>
        <v>128.78787878787878</v>
      </c>
    </row>
    <row r="11" spans="1:24" x14ac:dyDescent="0.25">
      <c r="A11" s="1">
        <v>42825</v>
      </c>
      <c r="B11">
        <v>9</v>
      </c>
      <c r="C11">
        <v>93</v>
      </c>
      <c r="D11">
        <v>11</v>
      </c>
      <c r="E11">
        <v>23</v>
      </c>
      <c r="F11">
        <f t="shared" si="2"/>
        <v>59</v>
      </c>
      <c r="G11" t="s">
        <v>20</v>
      </c>
      <c r="H11" s="5">
        <f>STDEV(E3:E14)/SQRT(COUNT(E3:E14))</f>
        <v>0.50751921892255236</v>
      </c>
      <c r="J11" s="1">
        <v>42825</v>
      </c>
      <c r="K11">
        <v>9</v>
      </c>
      <c r="L11" s="2">
        <v>95</v>
      </c>
      <c r="M11" s="2">
        <v>7</v>
      </c>
      <c r="N11" s="2">
        <v>31</v>
      </c>
      <c r="O11">
        <f t="shared" si="3"/>
        <v>57</v>
      </c>
      <c r="P11" t="s">
        <v>20</v>
      </c>
      <c r="Q11" s="5">
        <f>STDEV(N3:N14)/SQRT(COUNT(N3:N14))</f>
        <v>0.61954691818972352</v>
      </c>
    </row>
    <row r="12" spans="1:24" x14ac:dyDescent="0.25">
      <c r="A12" s="1">
        <v>42825</v>
      </c>
      <c r="B12">
        <v>10</v>
      </c>
      <c r="C12" s="2">
        <v>95</v>
      </c>
      <c r="D12">
        <v>12</v>
      </c>
      <c r="E12">
        <v>22</v>
      </c>
      <c r="F12">
        <f t="shared" si="2"/>
        <v>61</v>
      </c>
      <c r="J12" s="1">
        <v>42825</v>
      </c>
      <c r="K12">
        <v>10</v>
      </c>
      <c r="L12" s="2">
        <v>95</v>
      </c>
      <c r="M12" s="2">
        <v>7</v>
      </c>
      <c r="N12" s="2">
        <v>29</v>
      </c>
      <c r="O12">
        <f t="shared" si="3"/>
        <v>59</v>
      </c>
    </row>
    <row r="13" spans="1:24" x14ac:dyDescent="0.25">
      <c r="A13" s="1">
        <v>42825</v>
      </c>
      <c r="B13">
        <v>11</v>
      </c>
      <c r="C13" s="2">
        <v>94</v>
      </c>
      <c r="D13">
        <v>11</v>
      </c>
      <c r="E13">
        <v>23</v>
      </c>
      <c r="F13">
        <f t="shared" si="2"/>
        <v>60</v>
      </c>
      <c r="J13" s="1">
        <v>42825</v>
      </c>
      <c r="K13">
        <v>11</v>
      </c>
      <c r="L13" s="2">
        <v>95</v>
      </c>
      <c r="M13">
        <v>11</v>
      </c>
      <c r="N13">
        <v>25</v>
      </c>
      <c r="O13">
        <f t="shared" si="3"/>
        <v>59</v>
      </c>
    </row>
    <row r="14" spans="1:24" x14ac:dyDescent="0.25">
      <c r="A14" s="1">
        <v>42825</v>
      </c>
      <c r="B14">
        <v>12</v>
      </c>
      <c r="C14" s="2">
        <v>96</v>
      </c>
      <c r="D14">
        <v>14</v>
      </c>
      <c r="E14">
        <v>21</v>
      </c>
      <c r="F14">
        <f t="shared" si="2"/>
        <v>61</v>
      </c>
      <c r="G14" t="s">
        <v>9</v>
      </c>
      <c r="H14" s="5">
        <f>H3-H7-H10</f>
        <v>60.333333333333329</v>
      </c>
      <c r="I14" s="7">
        <f>H14/H3</f>
        <v>0.63788546255506606</v>
      </c>
      <c r="J14" s="1">
        <v>42825</v>
      </c>
      <c r="K14">
        <v>12</v>
      </c>
      <c r="L14" s="2">
        <v>94</v>
      </c>
      <c r="M14">
        <v>7</v>
      </c>
      <c r="N14">
        <v>30</v>
      </c>
      <c r="O14">
        <f t="shared" si="3"/>
        <v>57</v>
      </c>
      <c r="P14" t="s">
        <v>9</v>
      </c>
      <c r="Q14" s="5">
        <f>Q3-Q7-Q10</f>
        <v>58.500000000000014</v>
      </c>
      <c r="R14" s="7">
        <f>Q14/Q3</f>
        <v>0.61795774647887336</v>
      </c>
      <c r="U14">
        <f>R14/I14*100</f>
        <v>96.875972686950448</v>
      </c>
      <c r="V14">
        <f>U14-100</f>
        <v>-3.1240273130495524</v>
      </c>
      <c r="X14">
        <f>Q14/H14*100</f>
        <v>96.961325966850865</v>
      </c>
    </row>
    <row r="15" spans="1:24" x14ac:dyDescent="0.25">
      <c r="G15" t="s">
        <v>20</v>
      </c>
      <c r="H15" s="5">
        <f>STDEV(F3:F14)/SQRT(COUNT(F3:F14))</f>
        <v>0.48199920365414756</v>
      </c>
      <c r="P15" t="s">
        <v>20</v>
      </c>
      <c r="Q15" s="5">
        <f>STDEV(O3:O14)/SQRT(COUNT(O3:O14))</f>
        <v>0.52943652150473186</v>
      </c>
    </row>
  </sheetData>
  <mergeCells count="4">
    <mergeCell ref="A1:B1"/>
    <mergeCell ref="C1:E1"/>
    <mergeCell ref="J1:K1"/>
    <mergeCell ref="L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sheetData>
    <row r="1" spans="1:3" x14ac:dyDescent="0.25">
      <c r="A1" t="s">
        <v>32</v>
      </c>
    </row>
    <row r="2" spans="1:3" ht="409.5" x14ac:dyDescent="0.25">
      <c r="B2" t="s">
        <v>33</v>
      </c>
      <c r="C2" s="10" t="s">
        <v>37</v>
      </c>
    </row>
    <row r="3" spans="1:3" x14ac:dyDescent="0.25">
      <c r="B3" t="s">
        <v>34</v>
      </c>
      <c r="C3" t="s">
        <v>38</v>
      </c>
    </row>
    <row r="4" spans="1:3" ht="409.5" x14ac:dyDescent="0.25">
      <c r="B4" t="s">
        <v>35</v>
      </c>
      <c r="C4" s="10" t="s">
        <v>36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zoomScale="55" zoomScaleNormal="55" workbookViewId="0">
      <selection activeCell="F20" sqref="F20"/>
    </sheetView>
  </sheetViews>
  <sheetFormatPr baseColWidth="10" defaultRowHeight="15" x14ac:dyDescent="0.25"/>
  <cols>
    <col min="1" max="1" width="19.140625" customWidth="1"/>
  </cols>
  <sheetData>
    <row r="1" spans="1:12" x14ac:dyDescent="0.25">
      <c r="B1" t="s">
        <v>10</v>
      </c>
      <c r="C1" t="s">
        <v>11</v>
      </c>
      <c r="D1" t="s">
        <v>12</v>
      </c>
      <c r="E1" t="s">
        <v>13</v>
      </c>
      <c r="G1" t="s">
        <v>14</v>
      </c>
      <c r="H1" t="s">
        <v>15</v>
      </c>
      <c r="I1" t="s">
        <v>16</v>
      </c>
      <c r="J1" t="s">
        <v>17</v>
      </c>
      <c r="K1" s="8" t="s">
        <v>18</v>
      </c>
      <c r="L1" t="s">
        <v>30</v>
      </c>
    </row>
    <row r="2" spans="1:12" x14ac:dyDescent="0.25">
      <c r="B2" s="5">
        <f>'L3'!$H$3</f>
        <v>94.583333333333329</v>
      </c>
      <c r="C2" s="5">
        <f>'L3'!H7</f>
        <v>12.25</v>
      </c>
      <c r="D2" s="5">
        <f>'L3'!H10</f>
        <v>22</v>
      </c>
      <c r="E2" s="5">
        <f>'L3'!H14</f>
        <v>60.333333333333329</v>
      </c>
      <c r="G2" s="5">
        <f>'L3'!$Q$3</f>
        <v>94.666666666666671</v>
      </c>
      <c r="H2" s="5">
        <f>'L3'!$Q$7</f>
        <v>7.833333333333333</v>
      </c>
      <c r="I2" s="5">
        <f>'L3'!$Q$10</f>
        <v>28.333333333333332</v>
      </c>
      <c r="J2" s="5">
        <f>'L3'!$Q$14</f>
        <v>58.500000000000014</v>
      </c>
      <c r="K2" s="5">
        <v>0</v>
      </c>
      <c r="L2" t="s">
        <v>31</v>
      </c>
    </row>
    <row r="3" spans="1:12" x14ac:dyDescent="0.25">
      <c r="B3" s="5">
        <f>'L3'!$H$4</f>
        <v>0.37856053783784804</v>
      </c>
      <c r="C3" s="5">
        <f>'L3'!H8</f>
        <v>0.56575238185601795</v>
      </c>
      <c r="D3" s="5">
        <f>'L3'!H11</f>
        <v>0.50751921892255236</v>
      </c>
      <c r="E3" s="5">
        <f>'L3'!H15</f>
        <v>0.48199920365414756</v>
      </c>
      <c r="G3" s="5">
        <f>'L3'!$Q$4</f>
        <v>0.2562353715952691</v>
      </c>
      <c r="H3" s="5">
        <f>'L3'!$Q$8</f>
        <v>0.48979484470438195</v>
      </c>
      <c r="I3" s="5">
        <f>'L3'!$Q$11</f>
        <v>0.61954691818972352</v>
      </c>
      <c r="J3" s="5">
        <f>'L3'!$Q$15</f>
        <v>0.52943652150473186</v>
      </c>
      <c r="K3" s="5">
        <v>0</v>
      </c>
    </row>
    <row r="4" spans="1:12" x14ac:dyDescent="0.25">
      <c r="A4" t="s">
        <v>21</v>
      </c>
      <c r="G4" t="s">
        <v>24</v>
      </c>
      <c r="H4" s="9" t="s">
        <v>23</v>
      </c>
      <c r="I4" t="s">
        <v>23</v>
      </c>
      <c r="J4" t="s">
        <v>28</v>
      </c>
      <c r="K4" s="5">
        <v>0</v>
      </c>
    </row>
    <row r="5" spans="1:12" x14ac:dyDescent="0.25">
      <c r="A5" t="s">
        <v>25</v>
      </c>
      <c r="G5" s="9" t="s">
        <v>26</v>
      </c>
      <c r="H5" s="9" t="s">
        <v>22</v>
      </c>
      <c r="I5" s="9" t="s">
        <v>22</v>
      </c>
      <c r="J5" s="9" t="s">
        <v>27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L3</vt:lpstr>
      <vt:lpstr>head, neck, body (Fig. 1e)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Ofenbauer, Andreas</dc:creator>
  <cp:lastModifiedBy>Ofenbauer, Andreas</cp:lastModifiedBy>
  <dcterms:created xsi:type="dcterms:W3CDTF">2017-05-31T09:49:45Z</dcterms:created>
  <dcterms:modified xsi:type="dcterms:W3CDTF">2018-04-30T09:51:52Z</dcterms:modified>
</cp:coreProperties>
</file>