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 - cell proportions" sheetId="1" r:id="rId3"/>
  </sheets>
  <definedNames/>
  <calcPr/>
</workbook>
</file>

<file path=xl/sharedStrings.xml><?xml version="1.0" encoding="utf-8"?>
<sst xmlns="http://schemas.openxmlformats.org/spreadsheetml/2006/main" count="31" uniqueCount="31">
  <si>
    <t>Cell States</t>
  </si>
  <si>
    <t>Harvard-Nuclei</t>
  </si>
  <si>
    <t>Sanger-CD45</t>
  </si>
  <si>
    <t>Sanger-Cells</t>
  </si>
  <si>
    <t>Sanger-Nuclei</t>
  </si>
  <si>
    <t>Total cell state</t>
  </si>
  <si>
    <t>% of immune cells</t>
  </si>
  <si>
    <t>% of all cells</t>
  </si>
  <si>
    <t>NK</t>
  </si>
  <si>
    <t>CD16+Mo</t>
  </si>
  <si>
    <t>DOCK4+MΦ1</t>
  </si>
  <si>
    <t>CD4+T_cytox</t>
  </si>
  <si>
    <t>LYVE1+MØ1</t>
  </si>
  <si>
    <t>CD8+T_tem</t>
  </si>
  <si>
    <t>CD8+T_cytox</t>
  </si>
  <si>
    <t>LYVE1+MØ2</t>
  </si>
  <si>
    <t>LYVE1+MØ3</t>
  </si>
  <si>
    <t>Mo_classic</t>
  </si>
  <si>
    <t>Mo_pi</t>
  </si>
  <si>
    <t>DOCK4+MΦ2</t>
  </si>
  <si>
    <t>Mast</t>
  </si>
  <si>
    <t>NKT</t>
  </si>
  <si>
    <t>MØ_mod</t>
  </si>
  <si>
    <t>MØ_AgP</t>
  </si>
  <si>
    <t>B_cells</t>
  </si>
  <si>
    <t>CD4+T_naive</t>
  </si>
  <si>
    <t>dpT</t>
  </si>
  <si>
    <t>doublets</t>
  </si>
  <si>
    <t>NØ</t>
  </si>
  <si>
    <t>IL17RA+Mo</t>
  </si>
  <si>
    <t>Total cell source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</si>
</sst>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sz val="9.0"/>
      <name val="Roboto"/>
    </font>
    <font>
      <b/>
      <sz val="9.0"/>
      <color rgb="FF000000"/>
      <name val="Roboto"/>
    </font>
    <font>
      <b/>
      <sz val="9.0"/>
      <name val="Roboto"/>
    </font>
    <font>
      <sz val="9.0"/>
      <color rgb="FF000000"/>
      <name val="Roboto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readingOrder="0"/>
    </xf>
    <xf borderId="0" fillId="0" fontId="2" numFmtId="0" xfId="0" applyAlignment="1" applyFont="1">
      <alignment horizontal="center" readingOrder="0"/>
    </xf>
    <xf borderId="0" fillId="0" fontId="3" numFmtId="0" xfId="0" applyAlignment="1" applyFont="1">
      <alignment horizontal="center" readingOrder="0"/>
    </xf>
    <xf borderId="0" fillId="0" fontId="4" numFmtId="0" xfId="0" applyAlignment="1" applyFont="1">
      <alignment horizontal="center" readingOrder="0"/>
    </xf>
    <xf borderId="0" fillId="0" fontId="1" numFmtId="2" xfId="0" applyAlignment="1" applyFont="1" applyNumberFormat="1">
      <alignment horizontal="right"/>
    </xf>
    <xf borderId="0" fillId="0" fontId="1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0" fontId="3" numFmtId="2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7" max="7" width="16.43"/>
    <col customWidth="1" min="8" max="8" width="16.86"/>
  </cols>
  <sheetData>
    <row r="1"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4" t="s">
        <v>6</v>
      </c>
      <c r="H2" s="4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2" t="s">
        <v>8</v>
      </c>
      <c r="B3" s="5">
        <v>442.0</v>
      </c>
      <c r="C3" s="5">
        <v>2879.0</v>
      </c>
      <c r="D3" s="5">
        <v>237.0</v>
      </c>
      <c r="E3" s="5">
        <v>70.0</v>
      </c>
      <c r="F3" s="1">
        <f t="shared" ref="F3:F24" si="1">SUM(B3,C3,D3,E3)</f>
        <v>3628</v>
      </c>
      <c r="G3" s="6">
        <f t="shared" ref="G3:G24" si="2">(F3/40868)*100</f>
        <v>8.877361261</v>
      </c>
      <c r="H3" s="6">
        <f t="shared" ref="H3:H24" si="3">(F3/486134)*100</f>
        <v>0.7462962887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2" t="s">
        <v>9</v>
      </c>
      <c r="B4" s="5">
        <v>607.0</v>
      </c>
      <c r="C4" s="5">
        <v>2320.0</v>
      </c>
      <c r="D4" s="5">
        <v>253.0</v>
      </c>
      <c r="E4" s="5">
        <v>98.0</v>
      </c>
      <c r="F4" s="1">
        <f t="shared" si="1"/>
        <v>3278</v>
      </c>
      <c r="G4" s="6">
        <f t="shared" si="2"/>
        <v>8.020945483</v>
      </c>
      <c r="H4" s="6">
        <f t="shared" si="3"/>
        <v>0.6742996787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2" t="s">
        <v>10</v>
      </c>
      <c r="B5" s="5">
        <v>1178.0</v>
      </c>
      <c r="C5" s="5">
        <v>31.0</v>
      </c>
      <c r="D5" s="5">
        <v>0.0</v>
      </c>
      <c r="E5" s="5">
        <v>2030.0</v>
      </c>
      <c r="F5" s="1">
        <f t="shared" si="1"/>
        <v>3239</v>
      </c>
      <c r="G5" s="6">
        <f t="shared" si="2"/>
        <v>7.925516296</v>
      </c>
      <c r="H5" s="6">
        <f t="shared" si="3"/>
        <v>0.6662771993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2" t="s">
        <v>11</v>
      </c>
      <c r="B6" s="5">
        <v>816.0</v>
      </c>
      <c r="C6" s="5">
        <v>1608.0</v>
      </c>
      <c r="D6" s="5">
        <v>162.0</v>
      </c>
      <c r="E6" s="5">
        <v>527.0</v>
      </c>
      <c r="F6" s="1">
        <f t="shared" si="1"/>
        <v>3113</v>
      </c>
      <c r="G6" s="6">
        <f t="shared" si="2"/>
        <v>7.617206616</v>
      </c>
      <c r="H6" s="6">
        <f t="shared" si="3"/>
        <v>0.6403584197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2" t="s">
        <v>12</v>
      </c>
      <c r="B7" s="5">
        <v>628.0</v>
      </c>
      <c r="C7" s="5">
        <v>1161.0</v>
      </c>
      <c r="D7" s="5">
        <v>275.0</v>
      </c>
      <c r="E7" s="5">
        <v>954.0</v>
      </c>
      <c r="F7" s="1">
        <f t="shared" si="1"/>
        <v>3018</v>
      </c>
      <c r="G7" s="6">
        <f t="shared" si="2"/>
        <v>7.384750905</v>
      </c>
      <c r="H7" s="6">
        <f t="shared" si="3"/>
        <v>0.6208164827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2" t="s">
        <v>13</v>
      </c>
      <c r="B8" s="5">
        <v>1459.0</v>
      </c>
      <c r="C8" s="5">
        <v>838.0</v>
      </c>
      <c r="D8" s="5">
        <v>81.0</v>
      </c>
      <c r="E8" s="5">
        <v>623.0</v>
      </c>
      <c r="F8" s="1">
        <f t="shared" si="1"/>
        <v>3001</v>
      </c>
      <c r="G8" s="6">
        <f t="shared" si="2"/>
        <v>7.343153568</v>
      </c>
      <c r="H8" s="6">
        <f t="shared" si="3"/>
        <v>0.6173195045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2" t="s">
        <v>14</v>
      </c>
      <c r="B9" s="5">
        <v>1029.0</v>
      </c>
      <c r="C9" s="5">
        <v>1565.0</v>
      </c>
      <c r="D9" s="5">
        <v>288.0</v>
      </c>
      <c r="E9" s="5">
        <v>74.0</v>
      </c>
      <c r="F9" s="1">
        <f t="shared" si="1"/>
        <v>2956</v>
      </c>
      <c r="G9" s="6">
        <f t="shared" si="2"/>
        <v>7.233042968</v>
      </c>
      <c r="H9" s="6">
        <f t="shared" si="3"/>
        <v>0.6080627975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2" t="s">
        <v>15</v>
      </c>
      <c r="B10" s="5">
        <v>241.0</v>
      </c>
      <c r="C10" s="5">
        <v>553.0</v>
      </c>
      <c r="D10" s="5">
        <v>40.0</v>
      </c>
      <c r="E10" s="5">
        <v>1254.0</v>
      </c>
      <c r="F10" s="1">
        <f t="shared" si="1"/>
        <v>2088</v>
      </c>
      <c r="G10" s="6">
        <f t="shared" si="2"/>
        <v>5.109131839</v>
      </c>
      <c r="H10" s="6">
        <f t="shared" si="3"/>
        <v>0.4295112047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2" t="s">
        <v>16</v>
      </c>
      <c r="B11" s="5">
        <v>414.0</v>
      </c>
      <c r="C11" s="5">
        <v>777.0</v>
      </c>
      <c r="D11" s="5">
        <v>59.0</v>
      </c>
      <c r="E11" s="5">
        <v>707.0</v>
      </c>
      <c r="F11" s="1">
        <f t="shared" si="1"/>
        <v>1957</v>
      </c>
      <c r="G11" s="6">
        <f t="shared" si="2"/>
        <v>4.788587648</v>
      </c>
      <c r="H11" s="6">
        <f t="shared" si="3"/>
        <v>0.4025639021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2" t="s">
        <v>17</v>
      </c>
      <c r="B12" s="5">
        <v>163.0</v>
      </c>
      <c r="C12" s="5">
        <v>1524.0</v>
      </c>
      <c r="D12" s="5">
        <v>163.0</v>
      </c>
      <c r="E12" s="5">
        <v>33.0</v>
      </c>
      <c r="F12" s="1">
        <f t="shared" si="1"/>
        <v>1883</v>
      </c>
      <c r="G12" s="6">
        <f t="shared" si="2"/>
        <v>4.607516884</v>
      </c>
      <c r="H12" s="6">
        <f t="shared" si="3"/>
        <v>0.3873417617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2" t="s">
        <v>18</v>
      </c>
      <c r="B13" s="5">
        <v>207.0</v>
      </c>
      <c r="C13" s="5">
        <v>1214.0</v>
      </c>
      <c r="D13" s="5">
        <v>47.0</v>
      </c>
      <c r="E13" s="5">
        <v>184.0</v>
      </c>
      <c r="F13" s="1">
        <f t="shared" si="1"/>
        <v>1652</v>
      </c>
      <c r="G13" s="6">
        <f t="shared" si="2"/>
        <v>4.04228247</v>
      </c>
      <c r="H13" s="6">
        <f t="shared" si="3"/>
        <v>0.3398239991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2" t="s">
        <v>19</v>
      </c>
      <c r="B14" s="5">
        <v>757.0</v>
      </c>
      <c r="C14" s="5">
        <v>4.0</v>
      </c>
      <c r="D14" s="5">
        <v>0.0</v>
      </c>
      <c r="E14" s="5">
        <v>865.0</v>
      </c>
      <c r="F14" s="1">
        <f t="shared" si="1"/>
        <v>1626</v>
      </c>
      <c r="G14" s="6">
        <f t="shared" si="2"/>
        <v>3.978663013</v>
      </c>
      <c r="H14" s="6">
        <f t="shared" si="3"/>
        <v>0.3344756795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2" t="s">
        <v>20</v>
      </c>
      <c r="B15" s="5">
        <v>1222.0</v>
      </c>
      <c r="C15" s="5">
        <v>97.0</v>
      </c>
      <c r="D15" s="5">
        <v>13.0</v>
      </c>
      <c r="E15" s="5">
        <v>211.0</v>
      </c>
      <c r="F15" s="1">
        <f t="shared" si="1"/>
        <v>1543</v>
      </c>
      <c r="G15" s="6">
        <f t="shared" si="2"/>
        <v>3.775570128</v>
      </c>
      <c r="H15" s="6">
        <f t="shared" si="3"/>
        <v>0.3174021977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" t="s">
        <v>21</v>
      </c>
      <c r="B16" s="5">
        <v>257.0</v>
      </c>
      <c r="C16" s="5">
        <v>1034.0</v>
      </c>
      <c r="D16" s="5">
        <v>70.0</v>
      </c>
      <c r="E16" s="5">
        <v>102.0</v>
      </c>
      <c r="F16" s="1">
        <f t="shared" si="1"/>
        <v>1463</v>
      </c>
      <c r="G16" s="6">
        <f t="shared" si="2"/>
        <v>3.57981795</v>
      </c>
      <c r="H16" s="6">
        <f t="shared" si="3"/>
        <v>0.3009458298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2" t="s">
        <v>22</v>
      </c>
      <c r="B17" s="5">
        <v>56.0</v>
      </c>
      <c r="C17" s="5">
        <v>1077.0</v>
      </c>
      <c r="D17" s="5">
        <v>83.0</v>
      </c>
      <c r="E17" s="5">
        <v>97.0</v>
      </c>
      <c r="F17" s="1">
        <f t="shared" si="1"/>
        <v>1313</v>
      </c>
      <c r="G17" s="6">
        <f t="shared" si="2"/>
        <v>3.212782617</v>
      </c>
      <c r="H17" s="6">
        <f t="shared" si="3"/>
        <v>0.2700901398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2" t="s">
        <v>23</v>
      </c>
      <c r="B18" s="5">
        <v>81.0</v>
      </c>
      <c r="C18" s="5">
        <v>996.0</v>
      </c>
      <c r="D18" s="5">
        <v>103.0</v>
      </c>
      <c r="E18" s="5">
        <v>98.0</v>
      </c>
      <c r="F18" s="1">
        <f t="shared" si="1"/>
        <v>1278</v>
      </c>
      <c r="G18" s="6">
        <f t="shared" si="2"/>
        <v>3.127141039</v>
      </c>
      <c r="H18" s="6">
        <f t="shared" si="3"/>
        <v>0.2628904788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2" t="s">
        <v>24</v>
      </c>
      <c r="B19" s="5">
        <v>380.0</v>
      </c>
      <c r="C19" s="5">
        <v>642.0</v>
      </c>
      <c r="D19" s="5">
        <v>71.0</v>
      </c>
      <c r="E19" s="5">
        <v>102.0</v>
      </c>
      <c r="F19" s="1">
        <f t="shared" si="1"/>
        <v>1195</v>
      </c>
      <c r="G19" s="6">
        <f t="shared" si="2"/>
        <v>2.924048155</v>
      </c>
      <c r="H19" s="6">
        <f t="shared" si="3"/>
        <v>0.245816997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2" t="s">
        <v>25</v>
      </c>
      <c r="B20" s="5">
        <v>109.0</v>
      </c>
      <c r="C20" s="5">
        <v>762.0</v>
      </c>
      <c r="D20" s="5">
        <v>114.0</v>
      </c>
      <c r="E20" s="5">
        <v>62.0</v>
      </c>
      <c r="F20" s="1">
        <f t="shared" si="1"/>
        <v>1047</v>
      </c>
      <c r="G20" s="6">
        <f t="shared" si="2"/>
        <v>2.561906626</v>
      </c>
      <c r="H20" s="6">
        <f t="shared" si="3"/>
        <v>0.2153727162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2" t="s">
        <v>26</v>
      </c>
      <c r="B21" s="5">
        <v>251.0</v>
      </c>
      <c r="C21" s="5">
        <v>317.0</v>
      </c>
      <c r="D21" s="5">
        <v>24.0</v>
      </c>
      <c r="E21" s="5">
        <v>222.0</v>
      </c>
      <c r="F21" s="1">
        <f t="shared" si="1"/>
        <v>814</v>
      </c>
      <c r="G21" s="6">
        <f t="shared" si="2"/>
        <v>1.991778409</v>
      </c>
      <c r="H21" s="6">
        <f t="shared" si="3"/>
        <v>0.1674435444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2" t="s">
        <v>27</v>
      </c>
      <c r="B22" s="5">
        <v>205.0</v>
      </c>
      <c r="C22" s="5">
        <v>152.0</v>
      </c>
      <c r="D22" s="5">
        <v>12.0</v>
      </c>
      <c r="E22" s="5">
        <v>254.0</v>
      </c>
      <c r="F22" s="1">
        <f t="shared" si="1"/>
        <v>623</v>
      </c>
      <c r="G22" s="6">
        <f t="shared" si="2"/>
        <v>1.524420084</v>
      </c>
      <c r="H22" s="6">
        <f t="shared" si="3"/>
        <v>0.1281539658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2" t="s">
        <v>28</v>
      </c>
      <c r="B23" s="5">
        <v>2.0</v>
      </c>
      <c r="C23" s="5">
        <v>36.0</v>
      </c>
      <c r="D23" s="5">
        <v>83.0</v>
      </c>
      <c r="E23" s="5">
        <v>0.0</v>
      </c>
      <c r="F23" s="1">
        <f t="shared" si="1"/>
        <v>121</v>
      </c>
      <c r="G23" s="6">
        <f t="shared" si="2"/>
        <v>0.2960751688</v>
      </c>
      <c r="H23" s="6">
        <f t="shared" si="3"/>
        <v>0.0248902566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2" t="s">
        <v>29</v>
      </c>
      <c r="B24" s="5">
        <v>32.0</v>
      </c>
      <c r="C24" s="5">
        <v>0.0</v>
      </c>
      <c r="D24" s="5">
        <v>0.0</v>
      </c>
      <c r="E24" s="7">
        <v>0.0</v>
      </c>
      <c r="F24" s="1">
        <f t="shared" si="1"/>
        <v>32</v>
      </c>
      <c r="G24" s="6">
        <f t="shared" si="2"/>
        <v>0.0783008711</v>
      </c>
      <c r="H24" s="6">
        <f t="shared" si="3"/>
        <v>0.006582547199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2" t="s">
        <v>30</v>
      </c>
      <c r="B25" s="8">
        <f t="shared" ref="B25:E25" si="4">SUM(B3:B24)</f>
        <v>10536</v>
      </c>
      <c r="C25" s="8">
        <f t="shared" si="4"/>
        <v>19587</v>
      </c>
      <c r="D25" s="8">
        <f t="shared" si="4"/>
        <v>2178</v>
      </c>
      <c r="E25" s="8">
        <f t="shared" si="4"/>
        <v>8567</v>
      </c>
      <c r="F25" s="8">
        <f t="shared" ref="F25:H25" si="5">SUM(F3,F4,F5,F6,F7,F8,F9,F10,F11,F12,F13,F14,F15,F16,F17,F18,F19,F20,F21,F22,F23,F24)</f>
        <v>40868</v>
      </c>
      <c r="G25" s="9">
        <f t="shared" si="5"/>
        <v>100</v>
      </c>
      <c r="H25" s="9">
        <f t="shared" si="5"/>
        <v>8.406735591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