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Formal stuff\Publications\Manuscripts\Rad18 UBD\NEW submission\BMC Biotech\Revision\2.revision\"/>
    </mc:Choice>
  </mc:AlternateContent>
  <bookViews>
    <workbookView xWindow="-120" yWindow="-120" windowWidth="29040" windowHeight="15840" tabRatio="768" activeTab="9"/>
  </bookViews>
  <sheets>
    <sheet name="Title page" sheetId="3" r:id="rId1"/>
    <sheet name="Figure 3" sheetId="15" r:id="rId2"/>
    <sheet name="Figure 4" sheetId="16" r:id="rId3"/>
    <sheet name="Figure 5 " sheetId="17" r:id="rId4"/>
    <sheet name="Figure 6" sheetId="18" r:id="rId5"/>
    <sheet name="Figure S3" sheetId="6" r:id="rId6"/>
    <sheet name="Figure S4" sheetId="19" r:id="rId7"/>
    <sheet name="Figure S5" sheetId="8" r:id="rId8"/>
    <sheet name="Figure S6" sheetId="20" r:id="rId9"/>
    <sheet name="Figure S7" sheetId="21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21" l="1"/>
  <c r="C26" i="21"/>
  <c r="D25" i="21"/>
  <c r="C25" i="21"/>
  <c r="E20" i="21"/>
  <c r="D20" i="21"/>
  <c r="E19" i="21"/>
  <c r="D19" i="21"/>
  <c r="H26" i="21"/>
  <c r="G26" i="21"/>
  <c r="H25" i="21"/>
  <c r="G25" i="21"/>
  <c r="I20" i="21"/>
  <c r="H20" i="21"/>
  <c r="I19" i="21"/>
  <c r="H19" i="21"/>
  <c r="I14" i="21"/>
  <c r="H14" i="21"/>
  <c r="G14" i="21"/>
  <c r="I13" i="21"/>
  <c r="H13" i="21"/>
  <c r="G13" i="21"/>
  <c r="D14" i="21"/>
  <c r="D13" i="21"/>
  <c r="C13" i="21"/>
  <c r="E14" i="21"/>
  <c r="C14" i="21"/>
  <c r="E13" i="21"/>
  <c r="I8" i="21"/>
  <c r="H8" i="21"/>
  <c r="G8" i="21"/>
  <c r="I7" i="21"/>
  <c r="H7" i="21"/>
  <c r="G7" i="21"/>
  <c r="D7" i="21"/>
  <c r="E7" i="21"/>
  <c r="D8" i="21"/>
  <c r="E8" i="21"/>
  <c r="C8" i="21"/>
  <c r="C7" i="21"/>
  <c r="I195" i="20" l="1"/>
  <c r="H195" i="20"/>
  <c r="E195" i="20"/>
  <c r="D195" i="20"/>
  <c r="I194" i="20"/>
  <c r="H194" i="20"/>
  <c r="E194" i="20"/>
  <c r="D194" i="20"/>
  <c r="I193" i="20"/>
  <c r="H193" i="20"/>
  <c r="E193" i="20"/>
  <c r="D193" i="20"/>
  <c r="I189" i="20"/>
  <c r="H189" i="20"/>
  <c r="E189" i="20"/>
  <c r="D189" i="20"/>
  <c r="I188" i="20"/>
  <c r="H188" i="20"/>
  <c r="E188" i="20"/>
  <c r="D188" i="20"/>
  <c r="I187" i="20"/>
  <c r="H187" i="20"/>
  <c r="E187" i="20"/>
  <c r="D187" i="20"/>
  <c r="I183" i="20"/>
  <c r="H183" i="20"/>
  <c r="E183" i="20"/>
  <c r="D183" i="20"/>
  <c r="I182" i="20"/>
  <c r="H182" i="20"/>
  <c r="E182" i="20"/>
  <c r="D182" i="20"/>
  <c r="I181" i="20"/>
  <c r="H181" i="20"/>
  <c r="E181" i="20"/>
  <c r="D181" i="20"/>
  <c r="I177" i="20"/>
  <c r="H177" i="20"/>
  <c r="E177" i="20"/>
  <c r="D177" i="20"/>
  <c r="I176" i="20"/>
  <c r="H176" i="20"/>
  <c r="E176" i="20"/>
  <c r="D176" i="20"/>
  <c r="I175" i="20"/>
  <c r="H175" i="20"/>
  <c r="E175" i="20"/>
  <c r="D175" i="20"/>
  <c r="I171" i="20"/>
  <c r="H171" i="20"/>
  <c r="E171" i="20"/>
  <c r="D171" i="20"/>
  <c r="I170" i="20"/>
  <c r="H170" i="20"/>
  <c r="E170" i="20"/>
  <c r="D170" i="20"/>
  <c r="I169" i="20"/>
  <c r="H169" i="20"/>
  <c r="E169" i="20"/>
  <c r="D169" i="20"/>
  <c r="I165" i="20"/>
  <c r="H165" i="20"/>
  <c r="E165" i="20"/>
  <c r="D165" i="20"/>
  <c r="I164" i="20"/>
  <c r="H164" i="20"/>
  <c r="E164" i="20"/>
  <c r="D164" i="20"/>
  <c r="I163" i="20"/>
  <c r="H163" i="20"/>
  <c r="E163" i="20"/>
  <c r="D163" i="20"/>
  <c r="I159" i="20"/>
  <c r="H159" i="20"/>
  <c r="E159" i="20"/>
  <c r="D159" i="20"/>
  <c r="I158" i="20"/>
  <c r="H158" i="20"/>
  <c r="E158" i="20"/>
  <c r="D158" i="20"/>
  <c r="I157" i="20"/>
  <c r="H157" i="20"/>
  <c r="E157" i="20"/>
  <c r="D157" i="20"/>
  <c r="I153" i="20"/>
  <c r="H153" i="20"/>
  <c r="E153" i="20"/>
  <c r="D153" i="20"/>
  <c r="I152" i="20"/>
  <c r="H152" i="20"/>
  <c r="E152" i="20"/>
  <c r="D152" i="20"/>
  <c r="I151" i="20"/>
  <c r="H151" i="20"/>
  <c r="E151" i="20"/>
  <c r="D151" i="20"/>
  <c r="I147" i="20"/>
  <c r="H147" i="20"/>
  <c r="E147" i="20"/>
  <c r="D147" i="20"/>
  <c r="I146" i="20"/>
  <c r="H146" i="20"/>
  <c r="E146" i="20"/>
  <c r="D146" i="20"/>
  <c r="I145" i="20"/>
  <c r="H145" i="20"/>
  <c r="E145" i="20"/>
  <c r="D145" i="20"/>
  <c r="I141" i="20"/>
  <c r="H141" i="20"/>
  <c r="E141" i="20"/>
  <c r="D141" i="20"/>
  <c r="I140" i="20"/>
  <c r="H140" i="20"/>
  <c r="E140" i="20"/>
  <c r="D140" i="20"/>
  <c r="I139" i="20"/>
  <c r="H139" i="20"/>
  <c r="E139" i="20"/>
  <c r="D139" i="20"/>
  <c r="I135" i="20"/>
  <c r="H135" i="20"/>
  <c r="E135" i="20"/>
  <c r="D135" i="20"/>
  <c r="I134" i="20"/>
  <c r="H134" i="20"/>
  <c r="E134" i="20"/>
  <c r="D134" i="20"/>
  <c r="I133" i="20"/>
  <c r="H133" i="20"/>
  <c r="E133" i="20"/>
  <c r="D133" i="20"/>
  <c r="I129" i="20"/>
  <c r="H129" i="20"/>
  <c r="E129" i="20"/>
  <c r="D129" i="20"/>
  <c r="I128" i="20"/>
  <c r="H128" i="20"/>
  <c r="E128" i="20"/>
  <c r="D128" i="20"/>
  <c r="I127" i="20"/>
  <c r="H127" i="20"/>
  <c r="E127" i="20"/>
  <c r="D127" i="20"/>
  <c r="I123" i="20"/>
  <c r="H123" i="20"/>
  <c r="E123" i="20"/>
  <c r="D123" i="20"/>
  <c r="I122" i="20"/>
  <c r="H122" i="20"/>
  <c r="E122" i="20"/>
  <c r="D122" i="20"/>
  <c r="I121" i="20"/>
  <c r="H121" i="20"/>
  <c r="E121" i="20"/>
  <c r="D121" i="20"/>
  <c r="I117" i="20"/>
  <c r="H117" i="20"/>
  <c r="E117" i="20"/>
  <c r="D117" i="20"/>
  <c r="I116" i="20"/>
  <c r="H116" i="20"/>
  <c r="E116" i="20"/>
  <c r="D116" i="20"/>
  <c r="I115" i="20"/>
  <c r="H115" i="20"/>
  <c r="E115" i="20"/>
  <c r="D115" i="20"/>
  <c r="I111" i="20"/>
  <c r="H111" i="20"/>
  <c r="E111" i="20"/>
  <c r="D111" i="20"/>
  <c r="I110" i="20"/>
  <c r="H110" i="20"/>
  <c r="E110" i="20"/>
  <c r="D110" i="20"/>
  <c r="I109" i="20"/>
  <c r="H109" i="20"/>
  <c r="E109" i="20"/>
  <c r="D109" i="20"/>
  <c r="I105" i="20"/>
  <c r="H105" i="20"/>
  <c r="E105" i="20"/>
  <c r="D105" i="20"/>
  <c r="I104" i="20"/>
  <c r="H104" i="20"/>
  <c r="E104" i="20"/>
  <c r="D104" i="20"/>
  <c r="I103" i="20"/>
  <c r="H103" i="20"/>
  <c r="E103" i="20"/>
  <c r="D103" i="20"/>
  <c r="M37" i="20"/>
  <c r="L37" i="20"/>
  <c r="M36" i="20"/>
  <c r="L36" i="20"/>
  <c r="N36" i="20" s="1"/>
  <c r="M35" i="20"/>
  <c r="L35" i="20"/>
  <c r="N35" i="20" s="1"/>
  <c r="M34" i="20"/>
  <c r="L34" i="20"/>
  <c r="M33" i="20"/>
  <c r="L33" i="20"/>
  <c r="N33" i="20" s="1"/>
  <c r="M32" i="20"/>
  <c r="L32" i="20"/>
  <c r="N32" i="20" s="1"/>
  <c r="M31" i="20"/>
  <c r="L31" i="20"/>
  <c r="M30" i="20"/>
  <c r="L30" i="20"/>
  <c r="M29" i="20"/>
  <c r="L29" i="20"/>
  <c r="M28" i="20"/>
  <c r="L28" i="20"/>
  <c r="N28" i="20" s="1"/>
  <c r="M27" i="20"/>
  <c r="L27" i="20"/>
  <c r="M26" i="20"/>
  <c r="L26" i="20"/>
  <c r="M25" i="20"/>
  <c r="L25" i="20"/>
  <c r="M24" i="20"/>
  <c r="L24" i="20"/>
  <c r="N24" i="20" s="1"/>
  <c r="M23" i="20"/>
  <c r="L23" i="20"/>
  <c r="M22" i="20"/>
  <c r="L22" i="20"/>
  <c r="M57" i="19"/>
  <c r="L57" i="19"/>
  <c r="K57" i="19"/>
  <c r="I57" i="19"/>
  <c r="H57" i="19"/>
  <c r="G57" i="19"/>
  <c r="M56" i="19"/>
  <c r="L56" i="19"/>
  <c r="K56" i="19"/>
  <c r="I56" i="19"/>
  <c r="H56" i="19"/>
  <c r="G56" i="19"/>
  <c r="M51" i="19"/>
  <c r="L51" i="19"/>
  <c r="K51" i="19"/>
  <c r="I51" i="19"/>
  <c r="H51" i="19"/>
  <c r="G51" i="19"/>
  <c r="M50" i="19"/>
  <c r="L50" i="19"/>
  <c r="K50" i="19"/>
  <c r="I50" i="19"/>
  <c r="H50" i="19"/>
  <c r="G50" i="19"/>
  <c r="M45" i="19"/>
  <c r="L45" i="19"/>
  <c r="K45" i="19"/>
  <c r="I45" i="19"/>
  <c r="H45" i="19"/>
  <c r="G45" i="19"/>
  <c r="M44" i="19"/>
  <c r="L44" i="19"/>
  <c r="K44" i="19"/>
  <c r="I44" i="19"/>
  <c r="H44" i="19"/>
  <c r="G44" i="19"/>
  <c r="M39" i="19"/>
  <c r="L39" i="19"/>
  <c r="K39" i="19"/>
  <c r="I39" i="19"/>
  <c r="H39" i="19"/>
  <c r="G39" i="19"/>
  <c r="M38" i="19"/>
  <c r="L38" i="19"/>
  <c r="K38" i="19"/>
  <c r="I38" i="19"/>
  <c r="H38" i="19"/>
  <c r="G38" i="19"/>
  <c r="M33" i="19"/>
  <c r="L33" i="19"/>
  <c r="K33" i="19"/>
  <c r="I33" i="19"/>
  <c r="H33" i="19"/>
  <c r="G33" i="19"/>
  <c r="M32" i="19"/>
  <c r="L32" i="19"/>
  <c r="K32" i="19"/>
  <c r="I32" i="19"/>
  <c r="H32" i="19"/>
  <c r="G32" i="19"/>
  <c r="M27" i="19"/>
  <c r="L27" i="19"/>
  <c r="K27" i="19"/>
  <c r="I27" i="19"/>
  <c r="H27" i="19"/>
  <c r="G27" i="19"/>
  <c r="M26" i="19"/>
  <c r="L26" i="19"/>
  <c r="K26" i="19"/>
  <c r="I26" i="19"/>
  <c r="H26" i="19"/>
  <c r="G26" i="19"/>
  <c r="Q24" i="19"/>
  <c r="P24" i="19"/>
  <c r="Q23" i="19"/>
  <c r="P23" i="19"/>
  <c r="R23" i="19" s="1"/>
  <c r="Q22" i="19"/>
  <c r="R22" i="19" s="1"/>
  <c r="P22" i="19"/>
  <c r="Q21" i="19"/>
  <c r="P21" i="19"/>
  <c r="M21" i="19"/>
  <c r="L21" i="19"/>
  <c r="K21" i="19"/>
  <c r="I21" i="19"/>
  <c r="H21" i="19"/>
  <c r="G21" i="19"/>
  <c r="R20" i="19"/>
  <c r="Q20" i="19"/>
  <c r="P20" i="19"/>
  <c r="M20" i="19"/>
  <c r="L20" i="19"/>
  <c r="K20" i="19"/>
  <c r="I20" i="19"/>
  <c r="H20" i="19"/>
  <c r="G20" i="19"/>
  <c r="Q19" i="19"/>
  <c r="P19" i="19"/>
  <c r="Q18" i="19"/>
  <c r="P18" i="19"/>
  <c r="R18" i="19" s="1"/>
  <c r="Q17" i="19"/>
  <c r="P17" i="19"/>
  <c r="R17" i="19" s="1"/>
  <c r="Q16" i="19"/>
  <c r="P16" i="19"/>
  <c r="M15" i="19"/>
  <c r="L15" i="19"/>
  <c r="K15" i="19"/>
  <c r="I15" i="19"/>
  <c r="H15" i="19"/>
  <c r="G15" i="19"/>
  <c r="M14" i="19"/>
  <c r="L14" i="19"/>
  <c r="K14" i="19"/>
  <c r="I14" i="19"/>
  <c r="H14" i="19"/>
  <c r="G14" i="19"/>
  <c r="M9" i="19"/>
  <c r="L9" i="19"/>
  <c r="K9" i="19"/>
  <c r="I9" i="19"/>
  <c r="H9" i="19"/>
  <c r="G9" i="19"/>
  <c r="M8" i="19"/>
  <c r="L8" i="19"/>
  <c r="K8" i="19"/>
  <c r="I8" i="19"/>
  <c r="H8" i="19"/>
  <c r="G8" i="19"/>
  <c r="G64" i="18"/>
  <c r="E64" i="18"/>
  <c r="C64" i="18"/>
  <c r="G63" i="18"/>
  <c r="E63" i="18"/>
  <c r="C63" i="18"/>
  <c r="G58" i="18"/>
  <c r="E58" i="18"/>
  <c r="C58" i="18"/>
  <c r="G57" i="18"/>
  <c r="E57" i="18"/>
  <c r="C57" i="18"/>
  <c r="G52" i="18"/>
  <c r="E52" i="18"/>
  <c r="C52" i="18"/>
  <c r="G51" i="18"/>
  <c r="E51" i="18"/>
  <c r="C51" i="18"/>
  <c r="G46" i="18"/>
  <c r="E46" i="18"/>
  <c r="C46" i="18"/>
  <c r="G45" i="18"/>
  <c r="E45" i="18"/>
  <c r="C45" i="18"/>
  <c r="G40" i="18"/>
  <c r="E40" i="18"/>
  <c r="C40" i="18"/>
  <c r="G39" i="18"/>
  <c r="E39" i="18"/>
  <c r="C39" i="18"/>
  <c r="G34" i="18"/>
  <c r="E34" i="18"/>
  <c r="C34" i="18"/>
  <c r="G33" i="18"/>
  <c r="E33" i="18"/>
  <c r="C33" i="18"/>
  <c r="G28" i="18"/>
  <c r="E28" i="18"/>
  <c r="C28" i="18"/>
  <c r="G27" i="18"/>
  <c r="E27" i="18"/>
  <c r="C27" i="18"/>
  <c r="G22" i="18"/>
  <c r="E22" i="18"/>
  <c r="C22" i="18"/>
  <c r="G21" i="18"/>
  <c r="E21" i="18"/>
  <c r="C21" i="18"/>
  <c r="S18" i="18"/>
  <c r="R18" i="18"/>
  <c r="R19" i="18" s="1"/>
  <c r="Q18" i="18"/>
  <c r="P18" i="18"/>
  <c r="P19" i="18" s="1"/>
  <c r="O18" i="18"/>
  <c r="O19" i="18" s="1"/>
  <c r="N18" i="18"/>
  <c r="M18" i="18"/>
  <c r="M19" i="18" s="1"/>
  <c r="L18" i="18"/>
  <c r="K18" i="18"/>
  <c r="J18" i="18"/>
  <c r="G16" i="18"/>
  <c r="E16" i="18"/>
  <c r="C16" i="18"/>
  <c r="G15" i="18"/>
  <c r="E15" i="18"/>
  <c r="C15" i="18"/>
  <c r="G10" i="18"/>
  <c r="E10" i="18"/>
  <c r="C10" i="18"/>
  <c r="G9" i="18"/>
  <c r="E9" i="18"/>
  <c r="C9" i="18"/>
  <c r="F69" i="17"/>
  <c r="L69" i="17" s="1"/>
  <c r="F68" i="17"/>
  <c r="J68" i="17" s="1"/>
  <c r="F67" i="17"/>
  <c r="K67" i="17" s="1"/>
  <c r="F66" i="17"/>
  <c r="L66" i="17" s="1"/>
  <c r="F65" i="17"/>
  <c r="L65" i="17" s="1"/>
  <c r="F61" i="17"/>
  <c r="K61" i="17" s="1"/>
  <c r="F60" i="17"/>
  <c r="L60" i="17" s="1"/>
  <c r="F59" i="17"/>
  <c r="I59" i="17" s="1"/>
  <c r="L58" i="17"/>
  <c r="F58" i="17"/>
  <c r="K58" i="17" s="1"/>
  <c r="F57" i="17"/>
  <c r="L57" i="17" s="1"/>
  <c r="K53" i="17"/>
  <c r="I53" i="17"/>
  <c r="F53" i="17"/>
  <c r="M53" i="17" s="1"/>
  <c r="F52" i="17"/>
  <c r="K52" i="17" s="1"/>
  <c r="F51" i="17"/>
  <c r="L51" i="17" s="1"/>
  <c r="J50" i="17"/>
  <c r="F50" i="17"/>
  <c r="I50" i="17" s="1"/>
  <c r="F49" i="17"/>
  <c r="K49" i="17" s="1"/>
  <c r="F45" i="17"/>
  <c r="L45" i="17" s="1"/>
  <c r="F44" i="17"/>
  <c r="M44" i="17" s="1"/>
  <c r="V43" i="17"/>
  <c r="F43" i="17"/>
  <c r="L43" i="17" s="1"/>
  <c r="V42" i="17"/>
  <c r="F42" i="17"/>
  <c r="I42" i="17" s="1"/>
  <c r="V41" i="17"/>
  <c r="F41" i="17"/>
  <c r="K41" i="17" s="1"/>
  <c r="V40" i="17"/>
  <c r="V39" i="17"/>
  <c r="V35" i="17"/>
  <c r="V34" i="17"/>
  <c r="F34" i="17"/>
  <c r="K34" i="17" s="1"/>
  <c r="V33" i="17"/>
  <c r="F33" i="17"/>
  <c r="L33" i="17" s="1"/>
  <c r="V32" i="17"/>
  <c r="F32" i="17"/>
  <c r="L32" i="17" s="1"/>
  <c r="V31" i="17"/>
  <c r="F31" i="17"/>
  <c r="I31" i="17" s="1"/>
  <c r="F30" i="17"/>
  <c r="J30" i="17" s="1"/>
  <c r="V27" i="17"/>
  <c r="V26" i="17"/>
  <c r="F26" i="17"/>
  <c r="L26" i="17" s="1"/>
  <c r="V25" i="17"/>
  <c r="F25" i="17"/>
  <c r="L25" i="17" s="1"/>
  <c r="V24" i="17"/>
  <c r="F24" i="17"/>
  <c r="I24" i="17" s="1"/>
  <c r="V23" i="17"/>
  <c r="F23" i="17"/>
  <c r="K23" i="17" s="1"/>
  <c r="F22" i="17"/>
  <c r="M22" i="17" s="1"/>
  <c r="V19" i="17"/>
  <c r="V18" i="17"/>
  <c r="F18" i="17"/>
  <c r="L18" i="17" s="1"/>
  <c r="V17" i="17"/>
  <c r="M17" i="17"/>
  <c r="F17" i="17"/>
  <c r="I17" i="17" s="1"/>
  <c r="V16" i="17"/>
  <c r="F16" i="17"/>
  <c r="K16" i="17" s="1"/>
  <c r="V15" i="17"/>
  <c r="M15" i="17"/>
  <c r="K15" i="17"/>
  <c r="N15" i="17" s="1"/>
  <c r="F15" i="17"/>
  <c r="L15" i="17" s="1"/>
  <c r="I14" i="17"/>
  <c r="F14" i="17"/>
  <c r="M14" i="17" s="1"/>
  <c r="F10" i="17"/>
  <c r="L10" i="17" s="1"/>
  <c r="F9" i="17"/>
  <c r="L9" i="17" s="1"/>
  <c r="F8" i="17"/>
  <c r="L8" i="17" s="1"/>
  <c r="F7" i="17"/>
  <c r="L7" i="17" s="1"/>
  <c r="F6" i="17"/>
  <c r="L6" i="17" s="1"/>
  <c r="Q98" i="16"/>
  <c r="P98" i="16"/>
  <c r="O98" i="16"/>
  <c r="M98" i="16"/>
  <c r="L98" i="16"/>
  <c r="K98" i="16"/>
  <c r="I98" i="16"/>
  <c r="H98" i="16"/>
  <c r="G98" i="16"/>
  <c r="E98" i="16"/>
  <c r="D98" i="16"/>
  <c r="C98" i="16"/>
  <c r="Q97" i="16"/>
  <c r="P97" i="16"/>
  <c r="O97" i="16"/>
  <c r="M97" i="16"/>
  <c r="L97" i="16"/>
  <c r="K97" i="16"/>
  <c r="I97" i="16"/>
  <c r="H97" i="16"/>
  <c r="G97" i="16"/>
  <c r="E97" i="16"/>
  <c r="D97" i="16"/>
  <c r="C97" i="16"/>
  <c r="Q92" i="16"/>
  <c r="P92" i="16"/>
  <c r="O92" i="16"/>
  <c r="M92" i="16"/>
  <c r="L92" i="16"/>
  <c r="K92" i="16"/>
  <c r="I92" i="16"/>
  <c r="H92" i="16"/>
  <c r="G92" i="16"/>
  <c r="E92" i="16"/>
  <c r="D92" i="16"/>
  <c r="C92" i="16"/>
  <c r="Q91" i="16"/>
  <c r="P91" i="16"/>
  <c r="O91" i="16"/>
  <c r="M91" i="16"/>
  <c r="L91" i="16"/>
  <c r="K91" i="16"/>
  <c r="I91" i="16"/>
  <c r="H91" i="16"/>
  <c r="G91" i="16"/>
  <c r="E91" i="16"/>
  <c r="D91" i="16"/>
  <c r="C91" i="16"/>
  <c r="Q86" i="16"/>
  <c r="P86" i="16"/>
  <c r="O86" i="16"/>
  <c r="M86" i="16"/>
  <c r="L86" i="16"/>
  <c r="K86" i="16"/>
  <c r="I86" i="16"/>
  <c r="H86" i="16"/>
  <c r="G86" i="16"/>
  <c r="E86" i="16"/>
  <c r="D86" i="16"/>
  <c r="C86" i="16"/>
  <c r="Q85" i="16"/>
  <c r="P85" i="16"/>
  <c r="O85" i="16"/>
  <c r="M85" i="16"/>
  <c r="L85" i="16"/>
  <c r="K85" i="16"/>
  <c r="I85" i="16"/>
  <c r="H85" i="16"/>
  <c r="G85" i="16"/>
  <c r="E85" i="16"/>
  <c r="D85" i="16"/>
  <c r="C85" i="16"/>
  <c r="Q80" i="16"/>
  <c r="P80" i="16"/>
  <c r="O80" i="16"/>
  <c r="M80" i="16"/>
  <c r="L80" i="16"/>
  <c r="K80" i="16"/>
  <c r="I80" i="16"/>
  <c r="H80" i="16"/>
  <c r="G80" i="16"/>
  <c r="E80" i="16"/>
  <c r="D80" i="16"/>
  <c r="C80" i="16"/>
  <c r="Q79" i="16"/>
  <c r="P79" i="16"/>
  <c r="O79" i="16"/>
  <c r="M79" i="16"/>
  <c r="L79" i="16"/>
  <c r="K79" i="16"/>
  <c r="I79" i="16"/>
  <c r="H79" i="16"/>
  <c r="G79" i="16"/>
  <c r="E79" i="16"/>
  <c r="D79" i="16"/>
  <c r="C79" i="16"/>
  <c r="Q74" i="16"/>
  <c r="P74" i="16"/>
  <c r="O74" i="16"/>
  <c r="M74" i="16"/>
  <c r="L74" i="16"/>
  <c r="K74" i="16"/>
  <c r="I74" i="16"/>
  <c r="H74" i="16"/>
  <c r="G74" i="16"/>
  <c r="E74" i="16"/>
  <c r="D74" i="16"/>
  <c r="C74" i="16"/>
  <c r="Q73" i="16"/>
  <c r="P73" i="16"/>
  <c r="O73" i="16"/>
  <c r="M73" i="16"/>
  <c r="L73" i="16"/>
  <c r="K73" i="16"/>
  <c r="I73" i="16"/>
  <c r="H73" i="16"/>
  <c r="G73" i="16"/>
  <c r="E73" i="16"/>
  <c r="D73" i="16"/>
  <c r="C73" i="16"/>
  <c r="Q68" i="16"/>
  <c r="P68" i="16"/>
  <c r="O68" i="16"/>
  <c r="M68" i="16"/>
  <c r="L68" i="16"/>
  <c r="K68" i="16"/>
  <c r="I68" i="16"/>
  <c r="H68" i="16"/>
  <c r="G68" i="16"/>
  <c r="E68" i="16"/>
  <c r="D68" i="16"/>
  <c r="C68" i="16"/>
  <c r="Q67" i="16"/>
  <c r="P67" i="16"/>
  <c r="O67" i="16"/>
  <c r="M67" i="16"/>
  <c r="L67" i="16"/>
  <c r="K67" i="16"/>
  <c r="I67" i="16"/>
  <c r="H67" i="16"/>
  <c r="G67" i="16"/>
  <c r="E67" i="16"/>
  <c r="D67" i="16"/>
  <c r="C67" i="16"/>
  <c r="Q62" i="16"/>
  <c r="P62" i="16"/>
  <c r="O62" i="16"/>
  <c r="M62" i="16"/>
  <c r="L62" i="16"/>
  <c r="K62" i="16"/>
  <c r="I62" i="16"/>
  <c r="H62" i="16"/>
  <c r="G62" i="16"/>
  <c r="E62" i="16"/>
  <c r="D62" i="16"/>
  <c r="C62" i="16"/>
  <c r="Q61" i="16"/>
  <c r="P61" i="16"/>
  <c r="O61" i="16"/>
  <c r="M61" i="16"/>
  <c r="L61" i="16"/>
  <c r="K61" i="16"/>
  <c r="I61" i="16"/>
  <c r="H61" i="16"/>
  <c r="G61" i="16"/>
  <c r="E61" i="16"/>
  <c r="D61" i="16"/>
  <c r="C61" i="16"/>
  <c r="Q56" i="16"/>
  <c r="P56" i="16"/>
  <c r="O56" i="16"/>
  <c r="M56" i="16"/>
  <c r="L56" i="16"/>
  <c r="K56" i="16"/>
  <c r="I56" i="16"/>
  <c r="H56" i="16"/>
  <c r="G56" i="16"/>
  <c r="E56" i="16"/>
  <c r="D56" i="16"/>
  <c r="C56" i="16"/>
  <c r="Q55" i="16"/>
  <c r="P55" i="16"/>
  <c r="O55" i="16"/>
  <c r="M55" i="16"/>
  <c r="L55" i="16"/>
  <c r="K55" i="16"/>
  <c r="I55" i="16"/>
  <c r="H55" i="16"/>
  <c r="G55" i="16"/>
  <c r="E55" i="16"/>
  <c r="D55" i="16"/>
  <c r="C55" i="16"/>
  <c r="Q50" i="16"/>
  <c r="P50" i="16"/>
  <c r="O50" i="16"/>
  <c r="M50" i="16"/>
  <c r="L50" i="16"/>
  <c r="K50" i="16"/>
  <c r="I50" i="16"/>
  <c r="H50" i="16"/>
  <c r="G50" i="16"/>
  <c r="E50" i="16"/>
  <c r="D50" i="16"/>
  <c r="C50" i="16"/>
  <c r="Q49" i="16"/>
  <c r="P49" i="16"/>
  <c r="O49" i="16"/>
  <c r="M49" i="16"/>
  <c r="L49" i="16"/>
  <c r="K49" i="16"/>
  <c r="I49" i="16"/>
  <c r="H49" i="16"/>
  <c r="G49" i="16"/>
  <c r="E49" i="16"/>
  <c r="D49" i="16"/>
  <c r="C49" i="16"/>
  <c r="Q44" i="16"/>
  <c r="P44" i="16"/>
  <c r="O44" i="16"/>
  <c r="M44" i="16"/>
  <c r="L44" i="16"/>
  <c r="K44" i="16"/>
  <c r="I44" i="16"/>
  <c r="H44" i="16"/>
  <c r="G44" i="16"/>
  <c r="E44" i="16"/>
  <c r="D44" i="16"/>
  <c r="C44" i="16"/>
  <c r="Q43" i="16"/>
  <c r="P43" i="16"/>
  <c r="O43" i="16"/>
  <c r="M43" i="16"/>
  <c r="L43" i="16"/>
  <c r="K43" i="16"/>
  <c r="I43" i="16"/>
  <c r="H43" i="16"/>
  <c r="G43" i="16"/>
  <c r="E43" i="16"/>
  <c r="D43" i="16"/>
  <c r="C43" i="16"/>
  <c r="Q38" i="16"/>
  <c r="P38" i="16"/>
  <c r="O38" i="16"/>
  <c r="M38" i="16"/>
  <c r="L38" i="16"/>
  <c r="K38" i="16"/>
  <c r="I38" i="16"/>
  <c r="H38" i="16"/>
  <c r="G38" i="16"/>
  <c r="E38" i="16"/>
  <c r="D38" i="16"/>
  <c r="C38" i="16"/>
  <c r="U37" i="16"/>
  <c r="T37" i="16"/>
  <c r="Q37" i="16"/>
  <c r="P37" i="16"/>
  <c r="O37" i="16"/>
  <c r="M37" i="16"/>
  <c r="L37" i="16"/>
  <c r="K37" i="16"/>
  <c r="I37" i="16"/>
  <c r="H37" i="16"/>
  <c r="G37" i="16"/>
  <c r="E37" i="16"/>
  <c r="D37" i="16"/>
  <c r="C37" i="16"/>
  <c r="U36" i="16"/>
  <c r="T36" i="16"/>
  <c r="V36" i="16" s="1"/>
  <c r="U35" i="16"/>
  <c r="T35" i="16"/>
  <c r="U34" i="16"/>
  <c r="T34" i="16"/>
  <c r="V34" i="16" s="1"/>
  <c r="U33" i="16"/>
  <c r="T33" i="16"/>
  <c r="V33" i="16" s="1"/>
  <c r="U32" i="16"/>
  <c r="T32" i="16"/>
  <c r="V32" i="16" s="1"/>
  <c r="Q32" i="16"/>
  <c r="P32" i="16"/>
  <c r="O32" i="16"/>
  <c r="M32" i="16"/>
  <c r="L32" i="16"/>
  <c r="K32" i="16"/>
  <c r="I32" i="16"/>
  <c r="H32" i="16"/>
  <c r="G32" i="16"/>
  <c r="E32" i="16"/>
  <c r="D32" i="16"/>
  <c r="C32" i="16"/>
  <c r="U31" i="16"/>
  <c r="T31" i="16"/>
  <c r="V31" i="16" s="1"/>
  <c r="Q31" i="16"/>
  <c r="P31" i="16"/>
  <c r="O31" i="16"/>
  <c r="M31" i="16"/>
  <c r="L31" i="16"/>
  <c r="K31" i="16"/>
  <c r="I31" i="16"/>
  <c r="H31" i="16"/>
  <c r="G31" i="16"/>
  <c r="E31" i="16"/>
  <c r="D31" i="16"/>
  <c r="C31" i="16"/>
  <c r="U30" i="16"/>
  <c r="T30" i="16"/>
  <c r="V30" i="16" s="1"/>
  <c r="U29" i="16"/>
  <c r="T29" i="16"/>
  <c r="V29" i="16" s="1"/>
  <c r="U28" i="16"/>
  <c r="T28" i="16"/>
  <c r="V28" i="16" s="1"/>
  <c r="U27" i="16"/>
  <c r="T27" i="16"/>
  <c r="U26" i="16"/>
  <c r="T26" i="16"/>
  <c r="Q26" i="16"/>
  <c r="P26" i="16"/>
  <c r="O26" i="16"/>
  <c r="M26" i="16"/>
  <c r="L26" i="16"/>
  <c r="K26" i="16"/>
  <c r="I26" i="16"/>
  <c r="H26" i="16"/>
  <c r="G26" i="16"/>
  <c r="E26" i="16"/>
  <c r="D26" i="16"/>
  <c r="C26" i="16"/>
  <c r="U25" i="16"/>
  <c r="T25" i="16"/>
  <c r="Q25" i="16"/>
  <c r="P25" i="16"/>
  <c r="O25" i="16"/>
  <c r="M25" i="16"/>
  <c r="L25" i="16"/>
  <c r="K25" i="16"/>
  <c r="I25" i="16"/>
  <c r="H25" i="16"/>
  <c r="G25" i="16"/>
  <c r="E25" i="16"/>
  <c r="D25" i="16"/>
  <c r="C25" i="16"/>
  <c r="U24" i="16"/>
  <c r="T24" i="16"/>
  <c r="V24" i="16" s="1"/>
  <c r="U23" i="16"/>
  <c r="T23" i="16"/>
  <c r="U22" i="16"/>
  <c r="T22" i="16"/>
  <c r="V22" i="16" s="1"/>
  <c r="Q20" i="16"/>
  <c r="P20" i="16"/>
  <c r="O20" i="16"/>
  <c r="M20" i="16"/>
  <c r="L20" i="16"/>
  <c r="K20" i="16"/>
  <c r="I20" i="16"/>
  <c r="H20" i="16"/>
  <c r="G20" i="16"/>
  <c r="E20" i="16"/>
  <c r="D20" i="16"/>
  <c r="C20" i="16"/>
  <c r="Q19" i="16"/>
  <c r="P19" i="16"/>
  <c r="O19" i="16"/>
  <c r="M19" i="16"/>
  <c r="L19" i="16"/>
  <c r="K19" i="16"/>
  <c r="I19" i="16"/>
  <c r="H19" i="16"/>
  <c r="G19" i="16"/>
  <c r="E19" i="16"/>
  <c r="D19" i="16"/>
  <c r="C19" i="16"/>
  <c r="Q14" i="16"/>
  <c r="P14" i="16"/>
  <c r="O14" i="16"/>
  <c r="M14" i="16"/>
  <c r="L14" i="16"/>
  <c r="K14" i="16"/>
  <c r="I14" i="16"/>
  <c r="H14" i="16"/>
  <c r="G14" i="16"/>
  <c r="E14" i="16"/>
  <c r="D14" i="16"/>
  <c r="C14" i="16"/>
  <c r="Q13" i="16"/>
  <c r="P13" i="16"/>
  <c r="O13" i="16"/>
  <c r="M13" i="16"/>
  <c r="L13" i="16"/>
  <c r="K13" i="16"/>
  <c r="I13" i="16"/>
  <c r="H13" i="16"/>
  <c r="G13" i="16"/>
  <c r="E13" i="16"/>
  <c r="D13" i="16"/>
  <c r="C13" i="16"/>
  <c r="Q8" i="16"/>
  <c r="P8" i="16"/>
  <c r="O8" i="16"/>
  <c r="M8" i="16"/>
  <c r="L8" i="16"/>
  <c r="K8" i="16"/>
  <c r="I8" i="16"/>
  <c r="H8" i="16"/>
  <c r="G8" i="16"/>
  <c r="E8" i="16"/>
  <c r="D8" i="16"/>
  <c r="C8" i="16"/>
  <c r="Q7" i="16"/>
  <c r="P7" i="16"/>
  <c r="O7" i="16"/>
  <c r="M7" i="16"/>
  <c r="L7" i="16"/>
  <c r="K7" i="16"/>
  <c r="I7" i="16"/>
  <c r="H7" i="16"/>
  <c r="G7" i="16"/>
  <c r="E7" i="16"/>
  <c r="D7" i="16"/>
  <c r="C7" i="16"/>
  <c r="E51" i="15"/>
  <c r="D51" i="15"/>
  <c r="E50" i="15"/>
  <c r="D50" i="15"/>
  <c r="E49" i="15"/>
  <c r="D49" i="15"/>
  <c r="E45" i="15"/>
  <c r="D45" i="15"/>
  <c r="E44" i="15"/>
  <c r="D44" i="15"/>
  <c r="E43" i="15"/>
  <c r="D43" i="15"/>
  <c r="E39" i="15"/>
  <c r="D39" i="15"/>
  <c r="E38" i="15"/>
  <c r="D38" i="15"/>
  <c r="E37" i="15"/>
  <c r="D37" i="15"/>
  <c r="E33" i="15"/>
  <c r="D33" i="15"/>
  <c r="E32" i="15"/>
  <c r="D32" i="15"/>
  <c r="E31" i="15"/>
  <c r="D31" i="15"/>
  <c r="I26" i="15"/>
  <c r="H26" i="15"/>
  <c r="G26" i="15"/>
  <c r="I25" i="15"/>
  <c r="H25" i="15"/>
  <c r="G25" i="15"/>
  <c r="I20" i="15"/>
  <c r="H20" i="15"/>
  <c r="G20" i="15"/>
  <c r="I19" i="15"/>
  <c r="H19" i="15"/>
  <c r="G19" i="15"/>
  <c r="I14" i="15"/>
  <c r="H14" i="15"/>
  <c r="G14" i="15"/>
  <c r="I13" i="15"/>
  <c r="H13" i="15"/>
  <c r="G13" i="15"/>
  <c r="I8" i="15"/>
  <c r="H8" i="15"/>
  <c r="G8" i="15"/>
  <c r="I7" i="15"/>
  <c r="I43" i="15" s="1"/>
  <c r="H7" i="15"/>
  <c r="H51" i="15" s="1"/>
  <c r="G7" i="15"/>
  <c r="J58" i="17" l="1"/>
  <c r="M65" i="17"/>
  <c r="M8" i="17"/>
  <c r="L31" i="17"/>
  <c r="I44" i="17"/>
  <c r="M58" i="17"/>
  <c r="M31" i="17"/>
  <c r="J44" i="17"/>
  <c r="J67" i="17"/>
  <c r="Q19" i="18"/>
  <c r="J9" i="17"/>
  <c r="O9" i="17" s="1"/>
  <c r="J24" i="17"/>
  <c r="K44" i="17"/>
  <c r="J59" i="17"/>
  <c r="L67" i="17"/>
  <c r="N22" i="20"/>
  <c r="N34" i="20"/>
  <c r="L44" i="17"/>
  <c r="M67" i="17"/>
  <c r="L17" i="17"/>
  <c r="J53" i="17"/>
  <c r="O53" i="17" s="1"/>
  <c r="N53" i="17"/>
  <c r="J14" i="17"/>
  <c r="J33" i="17"/>
  <c r="M42" i="17"/>
  <c r="L53" i="17"/>
  <c r="I65" i="17"/>
  <c r="V26" i="16"/>
  <c r="K14" i="17"/>
  <c r="M26" i="17"/>
  <c r="K33" i="17"/>
  <c r="J49" i="17"/>
  <c r="J65" i="17"/>
  <c r="O65" i="17" s="1"/>
  <c r="N31" i="20"/>
  <c r="K6" i="17"/>
  <c r="N6" i="17" s="1"/>
  <c r="L14" i="17"/>
  <c r="N14" i="17" s="1"/>
  <c r="M33" i="17"/>
  <c r="L49" i="17"/>
  <c r="K65" i="17"/>
  <c r="N65" i="17" s="1"/>
  <c r="N37" i="20"/>
  <c r="M6" i="17"/>
  <c r="M43" i="17"/>
  <c r="M49" i="17"/>
  <c r="I51" i="15"/>
  <c r="I8" i="17"/>
  <c r="K9" i="17"/>
  <c r="N9" i="17" s="1"/>
  <c r="M18" i="17"/>
  <c r="K24" i="17"/>
  <c r="N24" i="17" s="1"/>
  <c r="I26" i="17"/>
  <c r="K30" i="17"/>
  <c r="M32" i="17"/>
  <c r="N49" i="17"/>
  <c r="K50" i="17"/>
  <c r="M52" i="17"/>
  <c r="N58" i="17"/>
  <c r="O58" i="17" s="1"/>
  <c r="K59" i="17"/>
  <c r="M61" i="17"/>
  <c r="N67" i="17"/>
  <c r="K68" i="17"/>
  <c r="I45" i="15"/>
  <c r="J8" i="17"/>
  <c r="M9" i="17"/>
  <c r="L24" i="17"/>
  <c r="J26" i="17"/>
  <c r="J42" i="17"/>
  <c r="I49" i="17"/>
  <c r="L50" i="17"/>
  <c r="I58" i="17"/>
  <c r="L59" i="17"/>
  <c r="I67" i="17"/>
  <c r="L68" i="17"/>
  <c r="N19" i="18"/>
  <c r="I39" i="15"/>
  <c r="I6" i="17"/>
  <c r="K8" i="17"/>
  <c r="N8" i="17" s="1"/>
  <c r="O8" i="17" s="1"/>
  <c r="I15" i="17"/>
  <c r="J17" i="17"/>
  <c r="M24" i="17"/>
  <c r="K26" i="17"/>
  <c r="N26" i="17" s="1"/>
  <c r="J31" i="17"/>
  <c r="K42" i="17"/>
  <c r="N42" i="17" s="1"/>
  <c r="M50" i="17"/>
  <c r="M59" i="17"/>
  <c r="M68" i="17"/>
  <c r="R19" i="19"/>
  <c r="R24" i="19"/>
  <c r="I33" i="15"/>
  <c r="V23" i="16"/>
  <c r="V25" i="16"/>
  <c r="V27" i="16"/>
  <c r="V35" i="16"/>
  <c r="V37" i="16"/>
  <c r="J6" i="17"/>
  <c r="J15" i="17"/>
  <c r="O15" i="17" s="1"/>
  <c r="K17" i="17"/>
  <c r="N17" i="17" s="1"/>
  <c r="K31" i="17"/>
  <c r="N31" i="17" s="1"/>
  <c r="I33" i="17"/>
  <c r="L42" i="17"/>
  <c r="R16" i="19"/>
  <c r="R21" i="19"/>
  <c r="N25" i="20"/>
  <c r="N29" i="20"/>
  <c r="M25" i="17"/>
  <c r="N33" i="17"/>
  <c r="O33" i="17" s="1"/>
  <c r="I52" i="17"/>
  <c r="I61" i="17"/>
  <c r="I9" i="17"/>
  <c r="J52" i="17"/>
  <c r="J61" i="17"/>
  <c r="I68" i="17"/>
  <c r="N23" i="20"/>
  <c r="N26" i="20"/>
  <c r="N61" i="17"/>
  <c r="O24" i="17"/>
  <c r="L52" i="17"/>
  <c r="N52" i="17" s="1"/>
  <c r="O52" i="17" s="1"/>
  <c r="L61" i="17"/>
  <c r="N27" i="20"/>
  <c r="N30" i="20"/>
  <c r="S19" i="18"/>
  <c r="K19" i="18"/>
  <c r="L19" i="18"/>
  <c r="I7" i="17"/>
  <c r="M7" i="17"/>
  <c r="L34" i="17"/>
  <c r="N34" i="17" s="1"/>
  <c r="L41" i="17"/>
  <c r="N41" i="17" s="1"/>
  <c r="M45" i="17"/>
  <c r="M51" i="17"/>
  <c r="M66" i="17"/>
  <c r="J22" i="17"/>
  <c r="M30" i="17"/>
  <c r="I18" i="17"/>
  <c r="K22" i="17"/>
  <c r="I25" i="17"/>
  <c r="I32" i="17"/>
  <c r="I43" i="17"/>
  <c r="L16" i="17"/>
  <c r="N16" i="17" s="1"/>
  <c r="L23" i="17"/>
  <c r="N23" i="17" s="1"/>
  <c r="M57" i="17"/>
  <c r="M69" i="17"/>
  <c r="M16" i="17"/>
  <c r="I22" i="17"/>
  <c r="M23" i="17"/>
  <c r="L30" i="17"/>
  <c r="N30" i="17" s="1"/>
  <c r="O30" i="17" s="1"/>
  <c r="M41" i="17"/>
  <c r="L22" i="17"/>
  <c r="K18" i="17"/>
  <c r="N18" i="17" s="1"/>
  <c r="K25" i="17"/>
  <c r="N25" i="17" s="1"/>
  <c r="K32" i="17"/>
  <c r="N32" i="17" s="1"/>
  <c r="K43" i="17"/>
  <c r="N43" i="17" s="1"/>
  <c r="M10" i="17"/>
  <c r="M60" i="17"/>
  <c r="M34" i="17"/>
  <c r="J18" i="17"/>
  <c r="J25" i="17"/>
  <c r="J32" i="17"/>
  <c r="J43" i="17"/>
  <c r="I10" i="17"/>
  <c r="I57" i="17"/>
  <c r="J7" i="17"/>
  <c r="O7" i="17" s="1"/>
  <c r="J10" i="17"/>
  <c r="I16" i="17"/>
  <c r="I41" i="17"/>
  <c r="K10" i="17"/>
  <c r="N10" i="17" s="1"/>
  <c r="I45" i="17"/>
  <c r="I51" i="17"/>
  <c r="I60" i="17"/>
  <c r="I66" i="17"/>
  <c r="I69" i="17"/>
  <c r="I23" i="17"/>
  <c r="I34" i="17"/>
  <c r="J45" i="17"/>
  <c r="J51" i="17"/>
  <c r="J57" i="17"/>
  <c r="J60" i="17"/>
  <c r="J66" i="17"/>
  <c r="J69" i="17"/>
  <c r="K7" i="17"/>
  <c r="N7" i="17" s="1"/>
  <c r="J16" i="17"/>
  <c r="J23" i="17"/>
  <c r="I30" i="17"/>
  <c r="J34" i="17"/>
  <c r="J41" i="17"/>
  <c r="K45" i="17"/>
  <c r="N45" i="17" s="1"/>
  <c r="K51" i="17"/>
  <c r="N51" i="17" s="1"/>
  <c r="K57" i="17"/>
  <c r="N57" i="17" s="1"/>
  <c r="K60" i="17"/>
  <c r="N60" i="17" s="1"/>
  <c r="K66" i="17"/>
  <c r="N66" i="17" s="1"/>
  <c r="K69" i="17"/>
  <c r="N69" i="17" s="1"/>
  <c r="H37" i="15"/>
  <c r="I49" i="15"/>
  <c r="H31" i="15"/>
  <c r="I31" i="15"/>
  <c r="H32" i="15"/>
  <c r="H38" i="15"/>
  <c r="H44" i="15"/>
  <c r="H50" i="15"/>
  <c r="I32" i="15"/>
  <c r="I38" i="15"/>
  <c r="I44" i="15"/>
  <c r="I50" i="15"/>
  <c r="H49" i="15"/>
  <c r="H43" i="15"/>
  <c r="I37" i="15"/>
  <c r="H33" i="15"/>
  <c r="H39" i="15"/>
  <c r="H45" i="15"/>
  <c r="O14" i="17" l="1"/>
  <c r="O67" i="17"/>
  <c r="N59" i="17"/>
  <c r="O59" i="17" s="1"/>
  <c r="O6" i="17"/>
  <c r="O66" i="17"/>
  <c r="O42" i="17"/>
  <c r="N50" i="17"/>
  <c r="O50" i="17" s="1"/>
  <c r="O26" i="17"/>
  <c r="O49" i="17"/>
  <c r="N44" i="17"/>
  <c r="O44" i="17" s="1"/>
  <c r="O61" i="17"/>
  <c r="O17" i="17"/>
  <c r="N68" i="17"/>
  <c r="O68" i="17" s="1"/>
  <c r="O31" i="17"/>
  <c r="O34" i="17"/>
  <c r="O57" i="17"/>
  <c r="N22" i="17"/>
  <c r="O22" i="17" s="1"/>
  <c r="O60" i="17"/>
  <c r="O10" i="17"/>
  <c r="O45" i="17"/>
  <c r="O23" i="17"/>
  <c r="O32" i="17"/>
  <c r="O16" i="17"/>
  <c r="O51" i="17"/>
  <c r="O43" i="17"/>
  <c r="O25" i="17"/>
  <c r="O18" i="17"/>
  <c r="O41" i="17"/>
  <c r="O69" i="17"/>
  <c r="E63" i="8" l="1"/>
  <c r="E59" i="8"/>
  <c r="E55" i="8"/>
  <c r="E51" i="8"/>
  <c r="E47" i="8"/>
  <c r="E43" i="8"/>
  <c r="E39" i="8"/>
  <c r="E35" i="8"/>
  <c r="E31" i="8"/>
  <c r="E27" i="8"/>
  <c r="E23" i="8"/>
  <c r="E19" i="8"/>
  <c r="E15" i="8"/>
  <c r="E11" i="8"/>
  <c r="E7" i="8"/>
</calcChain>
</file>

<file path=xl/sharedStrings.xml><?xml version="1.0" encoding="utf-8"?>
<sst xmlns="http://schemas.openxmlformats.org/spreadsheetml/2006/main" count="1142" uniqueCount="181">
  <si>
    <t>STDEV</t>
  </si>
  <si>
    <t>HDR/NHEJ</t>
  </si>
  <si>
    <t>amplicon-Seq data</t>
  </si>
  <si>
    <t>LMNA</t>
  </si>
  <si>
    <t>reads number</t>
  </si>
  <si>
    <t>% of total</t>
  </si>
  <si>
    <t>Legend</t>
  </si>
  <si>
    <t>sample</t>
  </si>
  <si>
    <t>WT</t>
  </si>
  <si>
    <t>HDR</t>
  </si>
  <si>
    <t>Insertion</t>
  </si>
  <si>
    <t>Deletion</t>
  </si>
  <si>
    <t>Sum=total reads</t>
  </si>
  <si>
    <t>total reads</t>
  </si>
  <si>
    <t>Totals Indels</t>
  </si>
  <si>
    <t>.2</t>
  </si>
  <si>
    <t>Cas9+gRNA+donor</t>
  </si>
  <si>
    <t>7.2</t>
  </si>
  <si>
    <t>.3</t>
  </si>
  <si>
    <t>Cas9+gRNA+donor+BRCA1-Rad18-UBD+sctetR-Rad18-UBD</t>
  </si>
  <si>
    <t>7.3</t>
  </si>
  <si>
    <t>.4</t>
  </si>
  <si>
    <t>Cas9+gRNA+donor+RNFBRCA1RNF169MIU+sctetR-RNF169MIU</t>
  </si>
  <si>
    <t>7.4</t>
  </si>
  <si>
    <t>.5</t>
  </si>
  <si>
    <t>untreated (ctr)</t>
  </si>
  <si>
    <t>7.5</t>
  </si>
  <si>
    <t>.6</t>
  </si>
  <si>
    <t>donor (ctr)</t>
  </si>
  <si>
    <t>7.6</t>
  </si>
  <si>
    <t>GABPA</t>
  </si>
  <si>
    <t>4.2</t>
  </si>
  <si>
    <t>4.3</t>
  </si>
  <si>
    <t>4.4</t>
  </si>
  <si>
    <t>4.5</t>
  </si>
  <si>
    <t>4.6</t>
  </si>
  <si>
    <t>CREB1</t>
  </si>
  <si>
    <t>3.2</t>
  </si>
  <si>
    <t>3.3</t>
  </si>
  <si>
    <t>3.4</t>
  </si>
  <si>
    <t>3.5</t>
  </si>
  <si>
    <t>3.6</t>
  </si>
  <si>
    <t>AAVS1</t>
  </si>
  <si>
    <t>6.2</t>
  </si>
  <si>
    <t>6.3</t>
  </si>
  <si>
    <t>6.4</t>
  </si>
  <si>
    <t>6.5</t>
  </si>
  <si>
    <t>6.6</t>
  </si>
  <si>
    <t>Repeat experiment</t>
  </si>
  <si>
    <t>Enhancement of CRISPR-Cas9 induced precise gene editing by targeting Histone H2A-K15 ubiquitination</t>
  </si>
  <si>
    <t>Figure 3</t>
  </si>
  <si>
    <t>SAMPLE No.</t>
  </si>
  <si>
    <t>Sample 1</t>
  </si>
  <si>
    <t>replicate 1</t>
  </si>
  <si>
    <t>replicate 2</t>
  </si>
  <si>
    <t>replicate 3</t>
  </si>
  <si>
    <t xml:space="preserve">mean </t>
  </si>
  <si>
    <t>Sample 2</t>
  </si>
  <si>
    <t>mean</t>
  </si>
  <si>
    <t xml:space="preserve">Sample3 </t>
  </si>
  <si>
    <t>Sample 4</t>
  </si>
  <si>
    <t>Figure 4</t>
  </si>
  <si>
    <t>Sample 5</t>
  </si>
  <si>
    <t>Sample 6</t>
  </si>
  <si>
    <t xml:space="preserve">Sample7 </t>
  </si>
  <si>
    <t>Sample 8</t>
  </si>
  <si>
    <t>Sample 9</t>
  </si>
  <si>
    <t>Sample 10</t>
  </si>
  <si>
    <t>Sample 11</t>
  </si>
  <si>
    <t>Sample 12</t>
  </si>
  <si>
    <t>Sample 13</t>
  </si>
  <si>
    <t>Sample 14</t>
  </si>
  <si>
    <t xml:space="preserve">Sample 15 </t>
  </si>
  <si>
    <t>mean +-STDEV</t>
  </si>
  <si>
    <t>Sample 16</t>
  </si>
  <si>
    <t># of reads with HDR products</t>
  </si>
  <si>
    <t># of reads with Indels</t>
  </si>
  <si>
    <t xml:space="preserve">Sample # </t>
  </si>
  <si>
    <t>Reading frame</t>
  </si>
  <si>
    <t>Total No. of reads w. Indels (-1 till -12 &amp; +1)</t>
  </si>
  <si>
    <t>Distribution of reading frames</t>
  </si>
  <si>
    <t>RF 1 (%)</t>
  </si>
  <si>
    <t>RF 2 (%)</t>
  </si>
  <si>
    <t>RF 3 (%)</t>
  </si>
  <si>
    <r>
      <rPr>
        <sz val="11"/>
        <color rgb="FF0070C0"/>
        <rFont val="Arial"/>
        <family val="2"/>
      </rPr>
      <t>BFP</t>
    </r>
    <r>
      <rPr>
        <sz val="11"/>
        <color theme="1"/>
        <rFont val="Arial"/>
        <family val="2"/>
      </rPr>
      <t xml:space="preserve"> positive cells (%)</t>
    </r>
  </si>
  <si>
    <r>
      <rPr>
        <sz val="11"/>
        <color rgb="FF0070C0"/>
        <rFont val="Arial"/>
        <family val="2"/>
      </rPr>
      <t xml:space="preserve">BFP </t>
    </r>
    <r>
      <rPr>
        <sz val="11"/>
        <rFont val="Arial"/>
        <family val="2"/>
      </rPr>
      <t>and</t>
    </r>
    <r>
      <rPr>
        <sz val="11"/>
        <color rgb="FF00B050"/>
        <rFont val="Arial"/>
        <family val="2"/>
      </rPr>
      <t xml:space="preserve"> Venus </t>
    </r>
    <r>
      <rPr>
        <sz val="11"/>
        <color theme="1"/>
        <rFont val="Arial"/>
        <family val="2"/>
      </rPr>
      <t>positive cells (%)</t>
    </r>
  </si>
  <si>
    <r>
      <rPr>
        <sz val="11"/>
        <color rgb="FF0070C0"/>
        <rFont val="Arial"/>
        <family val="2"/>
      </rPr>
      <t xml:space="preserve">BFP </t>
    </r>
    <r>
      <rPr>
        <sz val="11"/>
        <rFont val="Arial"/>
        <family val="2"/>
      </rPr>
      <t>and</t>
    </r>
    <r>
      <rPr>
        <sz val="11"/>
        <color rgb="FFFF0000"/>
        <rFont val="Arial"/>
        <family val="2"/>
      </rPr>
      <t xml:space="preserve"> RFP</t>
    </r>
    <r>
      <rPr>
        <sz val="11"/>
        <color rgb="FF0070C0"/>
        <rFont val="Arial"/>
        <family val="2"/>
      </rPr>
      <t xml:space="preserve"> </t>
    </r>
    <r>
      <rPr>
        <sz val="11"/>
        <color theme="1"/>
        <rFont val="Arial"/>
        <family val="2"/>
      </rPr>
      <t>positive cells (%)</t>
    </r>
  </si>
  <si>
    <t>sgRosa/Cas9</t>
  </si>
  <si>
    <t xml:space="preserve">Sample 3 </t>
  </si>
  <si>
    <t>TLR-donor-tetO</t>
  </si>
  <si>
    <t>i53</t>
  </si>
  <si>
    <t>BRCA1</t>
  </si>
  <si>
    <t>BRCA1-Rad18UBD</t>
  </si>
  <si>
    <t>BRCA1-RNF169UBD</t>
  </si>
  <si>
    <t>TetR-Rad18UBD</t>
  </si>
  <si>
    <t>TetR-RNF169MIU</t>
  </si>
  <si>
    <t>Rad18</t>
  </si>
  <si>
    <t>RNF169</t>
  </si>
  <si>
    <t>1. Repeat experiment</t>
  </si>
  <si>
    <t>LMNB1-donor-tetO</t>
  </si>
  <si>
    <t>sgLMNB1-Cas9</t>
  </si>
  <si>
    <t>BRCA1-RNF169MIU</t>
  </si>
  <si>
    <t>2. Repeat experiment</t>
  </si>
  <si>
    <t>3. Repeat experiment</t>
  </si>
  <si>
    <t>TLR-donor</t>
  </si>
  <si>
    <t>Rad18UBD</t>
  </si>
  <si>
    <t>RNF169MIU</t>
  </si>
  <si>
    <t>TLR-donor-UAS</t>
  </si>
  <si>
    <t>Gal4-Rad18UBD</t>
  </si>
  <si>
    <t>Gal4-RNF169UBD</t>
  </si>
  <si>
    <t>0.05</t>
  </si>
  <si>
    <t>14.86</t>
  </si>
  <si>
    <t>0.09</t>
  </si>
  <si>
    <t>Experiment 2</t>
  </si>
  <si>
    <t xml:space="preserve">1. Repeat experiment </t>
  </si>
  <si>
    <t xml:space="preserve">2. Repeat experiment </t>
  </si>
  <si>
    <r>
      <rPr>
        <sz val="11"/>
        <color rgb="FF00B050"/>
        <rFont val="Arial"/>
        <family val="2"/>
      </rPr>
      <t xml:space="preserve">GFP </t>
    </r>
    <r>
      <rPr>
        <sz val="11"/>
        <color theme="1"/>
        <rFont val="Arial"/>
        <family val="2"/>
      </rPr>
      <t>positive cells (%)</t>
    </r>
  </si>
  <si>
    <t>Sample 3 (new)</t>
  </si>
  <si>
    <t>Sample 7</t>
  </si>
  <si>
    <t>Figure S6</t>
  </si>
  <si>
    <t>Figure 5 B-E</t>
  </si>
  <si>
    <t>Experiment 1</t>
  </si>
  <si>
    <t>Figure 6B</t>
  </si>
  <si>
    <t>Contents: raw data points as used for Fig. 3, 4, 5, 6,  and Figure S 4, S5, S6, S7</t>
  </si>
  <si>
    <r>
      <t>fold change of sample 1</t>
    </r>
    <r>
      <rPr>
        <sz val="11"/>
        <color rgb="FF00B050"/>
        <rFont val="Arial"/>
        <family val="2"/>
      </rPr>
      <t xml:space="preserve"> Venus</t>
    </r>
  </si>
  <si>
    <r>
      <t xml:space="preserve">fold change of sample 1 </t>
    </r>
    <r>
      <rPr>
        <sz val="11"/>
        <color rgb="FFFF0000"/>
        <rFont val="Arial"/>
        <family val="2"/>
      </rPr>
      <t>RFP</t>
    </r>
  </si>
  <si>
    <t>Venus +</t>
  </si>
  <si>
    <t>RFP +</t>
  </si>
  <si>
    <t>Venus+</t>
  </si>
  <si>
    <t>RFP+</t>
  </si>
  <si>
    <t>Venus/RFP</t>
  </si>
  <si>
    <t>samples 1</t>
  </si>
  <si>
    <t>samples 2</t>
  </si>
  <si>
    <t>samples 3</t>
  </si>
  <si>
    <t>samples 4</t>
  </si>
  <si>
    <t>samples 5</t>
  </si>
  <si>
    <t>samples 6</t>
  </si>
  <si>
    <t>samples 7</t>
  </si>
  <si>
    <t>samples 8</t>
  </si>
  <si>
    <t>samples 9</t>
  </si>
  <si>
    <t>samples 10</t>
  </si>
  <si>
    <t>samples 11</t>
  </si>
  <si>
    <t>samples 12</t>
  </si>
  <si>
    <t>samples 13</t>
  </si>
  <si>
    <t>samples 14</t>
  </si>
  <si>
    <t>samples 15</t>
  </si>
  <si>
    <t>samples 16</t>
  </si>
  <si>
    <t xml:space="preserve">Experiment 1 </t>
  </si>
  <si>
    <t>mean (HDR/NHEJ)</t>
  </si>
  <si>
    <t>HDR Score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</si>
  <si>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</si>
  <si>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</si>
  <si>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</si>
  <si>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</si>
  <si>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</si>
  <si>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</si>
  <si>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</si>
  <si>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</si>
  <si>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</si>
  <si>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</si>
  <si>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Mean</t>
  </si>
  <si>
    <t>1. experiment</t>
  </si>
  <si>
    <t>Experiment 1 (Fig.S7)</t>
  </si>
  <si>
    <r>
      <t>fold change of sample 2</t>
    </r>
    <r>
      <rPr>
        <sz val="11"/>
        <color rgb="FF00B050"/>
        <rFont val="Arial"/>
        <family val="2"/>
      </rPr>
      <t xml:space="preserve"> Venus</t>
    </r>
  </si>
  <si>
    <r>
      <t xml:space="preserve">fold change of sample 2 </t>
    </r>
    <r>
      <rPr>
        <sz val="11"/>
        <color rgb="FFFF0000"/>
        <rFont val="Arial"/>
        <family val="2"/>
      </rPr>
      <t>RFP</t>
    </r>
  </si>
  <si>
    <t>Creb1</t>
  </si>
  <si>
    <t>Figure S3</t>
  </si>
  <si>
    <t>Figure S4</t>
  </si>
  <si>
    <t xml:space="preserve"> Figure S5</t>
  </si>
  <si>
    <t>untransfected</t>
  </si>
  <si>
    <t>TLR-donor (repair template)</t>
  </si>
  <si>
    <t>Venus control</t>
  </si>
  <si>
    <t>BFP control</t>
  </si>
  <si>
    <r>
      <rPr>
        <sz val="11"/>
        <color rgb="FFFF0000"/>
        <rFont val="Arial"/>
        <family val="2"/>
      </rPr>
      <t>RFP</t>
    </r>
    <r>
      <rPr>
        <sz val="11"/>
        <color rgb="FF0070C0"/>
        <rFont val="Arial"/>
        <family val="2"/>
      </rPr>
      <t xml:space="preserve"> </t>
    </r>
    <r>
      <rPr>
        <sz val="11"/>
        <color theme="1"/>
        <rFont val="Arial"/>
        <family val="2"/>
      </rPr>
      <t>positive cells (%)</t>
    </r>
  </si>
  <si>
    <r>
      <rPr>
        <sz val="11"/>
        <color rgb="FF00B050"/>
        <rFont val="Arial"/>
        <family val="2"/>
      </rPr>
      <t xml:space="preserve">Venus </t>
    </r>
    <r>
      <rPr>
        <sz val="11"/>
        <color theme="1"/>
        <rFont val="Arial"/>
        <family val="2"/>
      </rPr>
      <t>positive cells (%)</t>
    </r>
  </si>
  <si>
    <t>Figure S7</t>
  </si>
  <si>
    <t>Figure S7 A</t>
  </si>
  <si>
    <t>Figure S7 B</t>
  </si>
  <si>
    <t>Figure S7 C</t>
  </si>
  <si>
    <t>Figure S7 D</t>
  </si>
  <si>
    <t>Data corresponding to the FACS plots shown in Fig. S7 are highighted in 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</si>
</sst>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b/>
      <sz val="11"/>
      <color rgb="FF0070C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B050"/>
      <name val="Arial"/>
      <family val="2"/>
    </font>
    <font>
      <b/>
      <sz val="14"/>
      <color theme="1"/>
      <name val="Arial"/>
      <family val="2"/>
    </font>
    <font>
      <sz val="11"/>
      <color rgb="FF0070C0"/>
      <name val="Arial"/>
      <family val="2"/>
    </font>
    <font>
      <sz val="11"/>
      <name val="Arial"/>
      <family val="2"/>
    </font>
    <font>
      <sz val="11"/>
      <color rgb="FF00B05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rgb="FF00B05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Arial"/>
      <family val="2"/>
    </font>
    <font>
      <sz val="10"/>
      <name val="Arial"/>
    </font>
    <font>
      <i/>
      <sz val="10"/>
      <color rgb="FF0000FF"/>
      <name val="Arial"/>
    </font>
    <font>
      <sz val="1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0" borderId="0"/>
  </cellStyleXfs>
  <cellXfs count="169">
    <xf numFmtId="0" fontId="0" fillId="0" borderId="0" xfId="0"/>
    <xf numFmtId="164" fontId="0" fillId="0" borderId="1" xfId="0" applyNumberFormat="1" applyBorder="1" applyAlignment="1">
      <alignment horizontal="center"/>
    </xf>
    <xf numFmtId="0" fontId="4" fillId="0" borderId="3" xfId="3" applyBorder="1"/>
    <xf numFmtId="0" fontId="4" fillId="0" borderId="4" xfId="3" applyBorder="1"/>
    <xf numFmtId="0" fontId="4" fillId="0" borderId="0" xfId="3"/>
    <xf numFmtId="0" fontId="3" fillId="0" borderId="5" xfId="3" applyFont="1" applyBorder="1"/>
    <xf numFmtId="0" fontId="4" fillId="0" borderId="6" xfId="3" applyBorder="1"/>
    <xf numFmtId="0" fontId="6" fillId="0" borderId="5" xfId="3" applyFont="1" applyBorder="1"/>
    <xf numFmtId="0" fontId="6" fillId="0" borderId="0" xfId="3" applyFont="1"/>
    <xf numFmtId="0" fontId="4" fillId="0" borderId="7" xfId="3" applyBorder="1"/>
    <xf numFmtId="0" fontId="4" fillId="0" borderId="1" xfId="3" applyBorder="1" applyAlignment="1">
      <alignment horizontal="center"/>
    </xf>
    <xf numFmtId="0" fontId="4" fillId="0" borderId="1" xfId="3" applyBorder="1"/>
    <xf numFmtId="0" fontId="4" fillId="0" borderId="8" xfId="3" applyBorder="1" applyAlignment="1">
      <alignment horizontal="center"/>
    </xf>
    <xf numFmtId="0" fontId="4" fillId="0" borderId="9" xfId="3" applyBorder="1" applyAlignment="1">
      <alignment horizontal="left"/>
    </xf>
    <xf numFmtId="0" fontId="4" fillId="0" borderId="10" xfId="3" applyBorder="1"/>
    <xf numFmtId="0" fontId="4" fillId="0" borderId="11" xfId="3" applyBorder="1"/>
    <xf numFmtId="0" fontId="4" fillId="0" borderId="7" xfId="3" applyBorder="1" applyAlignment="1">
      <alignment horizontal="center"/>
    </xf>
    <xf numFmtId="0" fontId="4" fillId="0" borderId="8" xfId="3" applyBorder="1"/>
    <xf numFmtId="0" fontId="4" fillId="0" borderId="12" xfId="3" applyBorder="1" applyAlignment="1">
      <alignment horizontal="left"/>
    </xf>
    <xf numFmtId="0" fontId="7" fillId="0" borderId="0" xfId="3" applyFont="1"/>
    <xf numFmtId="0" fontId="4" fillId="0" borderId="13" xfId="3" applyBorder="1"/>
    <xf numFmtId="0" fontId="7" fillId="0" borderId="1" xfId="3" applyFont="1" applyBorder="1" applyAlignment="1">
      <alignment horizontal="center"/>
    </xf>
    <xf numFmtId="0" fontId="4" fillId="0" borderId="14" xfId="3" applyBorder="1" applyAlignment="1">
      <alignment horizontal="left"/>
    </xf>
    <xf numFmtId="0" fontId="4" fillId="0" borderId="15" xfId="3" applyBorder="1"/>
    <xf numFmtId="0" fontId="4" fillId="0" borderId="16" xfId="3" applyBorder="1"/>
    <xf numFmtId="0" fontId="4" fillId="0" borderId="5" xfId="3" applyBorder="1"/>
    <xf numFmtId="0" fontId="4" fillId="0" borderId="0" xfId="3" applyAlignment="1">
      <alignment horizontal="center"/>
    </xf>
    <xf numFmtId="0" fontId="6" fillId="0" borderId="12" xfId="3" applyFont="1" applyBorder="1"/>
    <xf numFmtId="0" fontId="4" fillId="0" borderId="17" xfId="3" applyBorder="1" applyAlignment="1">
      <alignment horizontal="center"/>
    </xf>
    <xf numFmtId="0" fontId="4" fillId="0" borderId="18" xfId="3" applyBorder="1" applyAlignment="1">
      <alignment horizontal="center"/>
    </xf>
    <xf numFmtId="0" fontId="4" fillId="0" borderId="19" xfId="3" applyBorder="1"/>
    <xf numFmtId="0" fontId="4" fillId="0" borderId="18" xfId="3" applyBorder="1"/>
    <xf numFmtId="0" fontId="4" fillId="0" borderId="20" xfId="3" applyBorder="1"/>
    <xf numFmtId="0" fontId="3" fillId="0" borderId="2" xfId="3" applyFont="1" applyBorder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5" fillId="0" borderId="0" xfId="0" applyFont="1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ill="1"/>
    <xf numFmtId="0" fontId="1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0" xfId="0" applyFont="1" applyAlignment="1">
      <alignment horizontal="left" vertical="center"/>
    </xf>
    <xf numFmtId="0" fontId="14" fillId="0" borderId="2" xfId="3" applyFont="1" applyBorder="1"/>
    <xf numFmtId="164" fontId="15" fillId="5" borderId="1" xfId="0" applyNumberFormat="1" applyFont="1" applyFill="1" applyBorder="1" applyAlignment="1">
      <alignment horizontal="center"/>
    </xf>
    <xf numFmtId="0" fontId="3" fillId="0" borderId="0" xfId="3" applyFont="1" applyBorder="1"/>
    <xf numFmtId="0" fontId="4" fillId="0" borderId="0" xfId="3" applyBorder="1"/>
    <xf numFmtId="0" fontId="4" fillId="0" borderId="0" xfId="3" applyBorder="1" applyAlignment="1">
      <alignment horizontal="left"/>
    </xf>
    <xf numFmtId="0" fontId="4" fillId="0" borderId="0" xfId="3" applyBorder="1" applyAlignment="1">
      <alignment horizontal="center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16" fillId="0" borderId="0" xfId="0" applyFont="1"/>
    <xf numFmtId="0" fontId="10" fillId="0" borderId="0" xfId="0" applyFont="1"/>
    <xf numFmtId="0" fontId="9" fillId="0" borderId="1" xfId="0" applyFont="1" applyBorder="1"/>
    <xf numFmtId="0" fontId="9" fillId="0" borderId="2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/>
    <xf numFmtId="164" fontId="10" fillId="0" borderId="1" xfId="0" applyNumberFormat="1" applyFont="1" applyBorder="1" applyAlignment="1">
      <alignment horizontal="center"/>
    </xf>
    <xf numFmtId="0" fontId="23" fillId="0" borderId="1" xfId="0" applyFont="1" applyBorder="1"/>
    <xf numFmtId="164" fontId="22" fillId="6" borderId="1" xfId="1" applyNumberFormat="1" applyFont="1" applyFill="1" applyBorder="1" applyAlignment="1">
      <alignment horizontal="center"/>
    </xf>
    <xf numFmtId="164" fontId="21" fillId="6" borderId="1" xfId="2" applyNumberFormat="1" applyFont="1" applyFill="1" applyBorder="1" applyAlignment="1">
      <alignment horizontal="center"/>
    </xf>
    <xf numFmtId="164" fontId="8" fillId="6" borderId="1" xfId="0" applyNumberFormat="1" applyFont="1" applyFill="1" applyBorder="1" applyAlignment="1">
      <alignment horizontal="center"/>
    </xf>
    <xf numFmtId="164" fontId="22" fillId="6" borderId="1" xfId="0" applyNumberFormat="1" applyFont="1" applyFill="1" applyBorder="1" applyAlignment="1">
      <alignment horizontal="center"/>
    </xf>
    <xf numFmtId="164" fontId="21" fillId="6" borderId="1" xfId="0" applyNumberFormat="1" applyFont="1" applyFill="1" applyBorder="1" applyAlignment="1">
      <alignment horizontal="center"/>
    </xf>
    <xf numFmtId="164" fontId="24" fillId="6" borderId="1" xfId="0" applyNumberFormat="1" applyFont="1" applyFill="1" applyBorder="1" applyAlignment="1">
      <alignment horizontal="center"/>
    </xf>
    <xf numFmtId="164" fontId="10" fillId="7" borderId="1" xfId="0" applyNumberFormat="1" applyFont="1" applyFill="1" applyBorder="1" applyAlignment="1">
      <alignment horizontal="center"/>
    </xf>
    <xf numFmtId="164" fontId="18" fillId="0" borderId="1" xfId="0" applyNumberFormat="1" applyFont="1" applyBorder="1" applyAlignment="1">
      <alignment horizontal="center"/>
    </xf>
    <xf numFmtId="164" fontId="25" fillId="6" borderId="1" xfId="0" applyNumberFormat="1" applyFont="1" applyFill="1" applyBorder="1" applyAlignment="1">
      <alignment horizontal="center"/>
    </xf>
    <xf numFmtId="164" fontId="15" fillId="6" borderId="1" xfId="0" applyNumberFormat="1" applyFont="1" applyFill="1" applyBorder="1" applyAlignment="1">
      <alignment horizontal="center"/>
    </xf>
    <xf numFmtId="164" fontId="26" fillId="6" borderId="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4" fontId="10" fillId="0" borderId="1" xfId="0" applyNumberFormat="1" applyFont="1" applyFill="1" applyBorder="1" applyAlignment="1">
      <alignment horizontal="center"/>
    </xf>
    <xf numFmtId="0" fontId="18" fillId="0" borderId="1" xfId="1" applyFont="1" applyFill="1" applyBorder="1" applyAlignment="1">
      <alignment horizontal="center"/>
    </xf>
    <xf numFmtId="0" fontId="18" fillId="0" borderId="1" xfId="2" applyFont="1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18" fillId="0" borderId="1" xfId="0" applyFont="1" applyFill="1" applyBorder="1" applyAlignment="1">
      <alignment horizontal="center"/>
    </xf>
    <xf numFmtId="0" fontId="9" fillId="0" borderId="0" xfId="0" applyFont="1"/>
    <xf numFmtId="0" fontId="27" fillId="0" borderId="0" xfId="0" applyFont="1"/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2" fontId="21" fillId="6" borderId="1" xfId="2" applyNumberFormat="1" applyFont="1" applyFill="1" applyBorder="1" applyAlignment="1">
      <alignment horizontal="center"/>
    </xf>
    <xf numFmtId="0" fontId="21" fillId="6" borderId="1" xfId="2" applyFont="1" applyFill="1" applyBorder="1" applyAlignment="1">
      <alignment horizontal="center"/>
    </xf>
    <xf numFmtId="2" fontId="22" fillId="6" borderId="1" xfId="1" applyNumberFormat="1" applyFont="1" applyFill="1" applyBorder="1" applyAlignment="1">
      <alignment horizontal="center"/>
    </xf>
    <xf numFmtId="0" fontId="22" fillId="6" borderId="1" xfId="1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/>
    </xf>
    <xf numFmtId="0" fontId="21" fillId="6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164" fontId="22" fillId="5" borderId="1" xfId="0" applyNumberFormat="1" applyFont="1" applyFill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0" fillId="0" borderId="0" xfId="0"/>
    <xf numFmtId="0" fontId="17" fillId="0" borderId="1" xfId="0" applyFont="1" applyBorder="1" applyAlignment="1">
      <alignment horizontal="center" wrapText="1"/>
    </xf>
    <xf numFmtId="0" fontId="28" fillId="0" borderId="24" xfId="0" applyFont="1" applyBorder="1"/>
    <xf numFmtId="0" fontId="28" fillId="0" borderId="25" xfId="0" applyFont="1" applyBorder="1"/>
    <xf numFmtId="0" fontId="28" fillId="0" borderId="26" xfId="0" applyFont="1" applyBorder="1"/>
    <xf numFmtId="0" fontId="28" fillId="0" borderId="27" xfId="0" applyFont="1" applyBorder="1"/>
    <xf numFmtId="0" fontId="28" fillId="0" borderId="0" xfId="0" applyFont="1" applyBorder="1"/>
    <xf numFmtId="0" fontId="28" fillId="0" borderId="28" xfId="0" applyFont="1" applyBorder="1"/>
    <xf numFmtId="0" fontId="28" fillId="0" borderId="29" xfId="0" applyFont="1" applyBorder="1"/>
    <xf numFmtId="0" fontId="28" fillId="0" borderId="30" xfId="0" applyFont="1" applyBorder="1"/>
    <xf numFmtId="0" fontId="28" fillId="0" borderId="31" xfId="0" applyFont="1" applyBorder="1"/>
    <xf numFmtId="0" fontId="10" fillId="0" borderId="0" xfId="0" applyFont="1" applyAlignment="1">
      <alignment horizontal="center"/>
    </xf>
    <xf numFmtId="0" fontId="3" fillId="0" borderId="3" xfId="3" applyFont="1" applyBorder="1"/>
    <xf numFmtId="0" fontId="6" fillId="0" borderId="1" xfId="3" applyFont="1" applyBorder="1" applyAlignment="1">
      <alignment horizontal="left"/>
    </xf>
    <xf numFmtId="0" fontId="4" fillId="0" borderId="1" xfId="3" applyBorder="1" applyAlignment="1">
      <alignment horizontal="left"/>
    </xf>
    <xf numFmtId="0" fontId="4" fillId="0" borderId="1" xfId="3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27" xfId="0" applyFont="1" applyBorder="1"/>
    <xf numFmtId="0" fontId="30" fillId="0" borderId="0" xfId="0" applyFont="1" applyBorder="1"/>
    <xf numFmtId="0" fontId="30" fillId="0" borderId="28" xfId="0" applyFont="1" applyBorder="1"/>
    <xf numFmtId="0" fontId="30" fillId="0" borderId="29" xfId="0" applyFont="1" applyBorder="1"/>
    <xf numFmtId="0" fontId="30" fillId="0" borderId="30" xfId="0" applyFont="1" applyBorder="1"/>
    <xf numFmtId="0" fontId="30" fillId="0" borderId="31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32" xfId="0" applyFont="1" applyBorder="1"/>
    <xf numFmtId="0" fontId="10" fillId="0" borderId="32" xfId="0" applyFont="1" applyBorder="1" applyAlignment="1">
      <alignment horizontal="center"/>
    </xf>
    <xf numFmtId="164" fontId="10" fillId="0" borderId="32" xfId="0" applyNumberFormat="1" applyFont="1" applyBorder="1" applyAlignment="1">
      <alignment horizontal="center"/>
    </xf>
    <xf numFmtId="0" fontId="9" fillId="0" borderId="0" xfId="0" applyFont="1" applyFill="1" applyBorder="1"/>
    <xf numFmtId="0" fontId="10" fillId="0" borderId="0" xfId="0" applyFont="1" applyFill="1" applyBorder="1"/>
    <xf numFmtId="164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23" fillId="0" borderId="0" xfId="0" applyFont="1" applyFill="1" applyBorder="1"/>
    <xf numFmtId="0" fontId="8" fillId="0" borderId="0" xfId="0" applyFont="1" applyFill="1" applyBorder="1" applyAlignment="1">
      <alignment horizontal="center"/>
    </xf>
    <xf numFmtId="164" fontId="22" fillId="0" borderId="0" xfId="1" applyNumberFormat="1" applyFont="1" applyFill="1" applyBorder="1" applyAlignment="1">
      <alignment horizontal="center"/>
    </xf>
    <xf numFmtId="164" fontId="21" fillId="0" borderId="0" xfId="2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0" fillId="0" borderId="32" xfId="0" applyFont="1" applyBorder="1" applyAlignment="1">
      <alignment horizontal="center" wrapText="1"/>
    </xf>
    <xf numFmtId="164" fontId="10" fillId="0" borderId="23" xfId="0" applyNumberFormat="1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4" fontId="10" fillId="0" borderId="23" xfId="0" applyNumberFormat="1" applyFont="1" applyFill="1" applyBorder="1" applyAlignment="1">
      <alignment horizontal="center"/>
    </xf>
    <xf numFmtId="0" fontId="10" fillId="0" borderId="33" xfId="0" applyFont="1" applyBorder="1" applyAlignment="1">
      <alignment horizontal="center"/>
    </xf>
    <xf numFmtId="164" fontId="10" fillId="8" borderId="1" xfId="0" applyNumberFormat="1" applyFont="1" applyFill="1" applyBorder="1" applyAlignment="1">
      <alignment horizontal="center"/>
    </xf>
    <xf numFmtId="164" fontId="10" fillId="8" borderId="23" xfId="0" applyNumberFormat="1" applyFont="1" applyFill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28" fillId="0" borderId="0" xfId="0" applyFont="1" applyAlignment="1">
      <alignment horizontal="center"/>
    </xf>
    <xf numFmtId="0" fontId="9" fillId="0" borderId="22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0" xfId="0"/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30" fillId="0" borderId="26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31" fillId="8" borderId="1" xfId="0" applyFont="1" applyFill="1" applyBorder="1" applyAlignment="1">
      <alignment wrapText="1"/>
    </xf>
  </cellXfs>
  <cellStyles count="4">
    <cellStyle name="Gut" xfId="1" builtinId="26"/>
    <cellStyle name="Schlecht" xfId="2" builtinId="27"/>
    <cellStyle name="Standard" xfId="0" builtinId="0"/>
    <cellStyle name="Standard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7" sqref="A17"/>
    </sheetView>
  </sheetViews>
  <sheetFormatPr baseColWidth="10" defaultColWidth="11.453125" defaultRowHeight="14.5" x14ac:dyDescent="0.35"/>
  <cols>
    <col min="1" max="1" width="121.453125" customWidth="1"/>
  </cols>
  <sheetData>
    <row r="1" spans="1:1" ht="24" customHeight="1" x14ac:dyDescent="0.35">
      <c r="A1" s="34"/>
    </row>
    <row r="2" spans="1:1" x14ac:dyDescent="0.35">
      <c r="A2" s="49" t="s">
        <v>49</v>
      </c>
    </row>
    <row r="3" spans="1:1" x14ac:dyDescent="0.35">
      <c r="A3" s="35"/>
    </row>
    <row r="4" spans="1:1" x14ac:dyDescent="0.35">
      <c r="A4" s="37" t="s">
        <v>123</v>
      </c>
    </row>
    <row r="5" spans="1:1" x14ac:dyDescent="0.35">
      <c r="A5" s="36"/>
    </row>
    <row r="6" spans="1:1" x14ac:dyDescent="0.35">
      <c r="A6" s="36"/>
    </row>
    <row r="7" spans="1:1" x14ac:dyDescent="0.35">
      <c r="A7" s="36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workbookViewId="0">
      <selection activeCell="B2" sqref="B2"/>
    </sheetView>
  </sheetViews>
  <sheetFormatPr baseColWidth="10" defaultColWidth="8.7265625" defaultRowHeight="14.5" x14ac:dyDescent="0.35"/>
  <cols>
    <col min="1" max="1" width="25.81640625" customWidth="1"/>
    <col min="2" max="2" width="13.7265625" customWidth="1"/>
    <col min="3" max="3" width="9.54296875" bestFit="1" customWidth="1"/>
  </cols>
  <sheetData>
    <row r="1" spans="1:9" x14ac:dyDescent="0.35">
      <c r="A1" s="87" t="s">
        <v>175</v>
      </c>
      <c r="B1" s="59"/>
      <c r="C1" s="59"/>
      <c r="D1" s="59"/>
      <c r="E1" s="59"/>
      <c r="F1" s="59"/>
      <c r="G1" s="59"/>
      <c r="H1" s="59"/>
      <c r="I1" s="59"/>
    </row>
    <row r="2" spans="1:9" ht="39.5" x14ac:dyDescent="0.35">
      <c r="A2" s="168" t="s">
        <v>180</v>
      </c>
      <c r="B2" s="61"/>
      <c r="C2" s="160" t="s">
        <v>147</v>
      </c>
      <c r="D2" s="160"/>
      <c r="E2" s="160"/>
      <c r="F2" s="59"/>
      <c r="G2" s="160" t="s">
        <v>113</v>
      </c>
      <c r="H2" s="160"/>
      <c r="I2" s="167"/>
    </row>
    <row r="3" spans="1:9" ht="42.5" x14ac:dyDescent="0.35">
      <c r="A3" s="62" t="s">
        <v>51</v>
      </c>
      <c r="B3" s="63"/>
      <c r="C3" s="149" t="s">
        <v>84</v>
      </c>
      <c r="D3" s="64" t="s">
        <v>174</v>
      </c>
      <c r="E3" s="149" t="s">
        <v>173</v>
      </c>
      <c r="F3" s="65"/>
      <c r="G3" s="149" t="s">
        <v>84</v>
      </c>
      <c r="H3" s="64" t="s">
        <v>174</v>
      </c>
      <c r="I3" s="149" t="s">
        <v>173</v>
      </c>
    </row>
    <row r="4" spans="1:9" x14ac:dyDescent="0.35">
      <c r="A4" s="87" t="s">
        <v>176</v>
      </c>
      <c r="B4" s="66" t="s">
        <v>53</v>
      </c>
      <c r="C4" s="154">
        <v>0</v>
      </c>
      <c r="D4" s="154">
        <v>0</v>
      </c>
      <c r="E4" s="154">
        <v>0</v>
      </c>
      <c r="F4" s="117"/>
      <c r="G4" s="81">
        <v>0</v>
      </c>
      <c r="H4" s="81">
        <v>0</v>
      </c>
      <c r="I4" s="81">
        <v>0</v>
      </c>
    </row>
    <row r="5" spans="1:9" x14ac:dyDescent="0.35">
      <c r="A5" s="68" t="s">
        <v>169</v>
      </c>
      <c r="B5" s="66" t="s">
        <v>54</v>
      </c>
      <c r="C5" s="81">
        <v>0.02</v>
      </c>
      <c r="D5" s="81">
        <v>0.02</v>
      </c>
      <c r="E5" s="81">
        <v>0.02</v>
      </c>
      <c r="F5" s="117"/>
      <c r="G5" s="81">
        <v>0.02</v>
      </c>
      <c r="H5" s="81">
        <v>0.02</v>
      </c>
      <c r="I5" s="81">
        <v>0.02</v>
      </c>
    </row>
    <row r="6" spans="1:9" x14ac:dyDescent="0.35">
      <c r="A6" s="66"/>
      <c r="B6" s="66" t="s">
        <v>55</v>
      </c>
      <c r="C6" s="81">
        <v>2.9000000000000001E-2</v>
      </c>
      <c r="D6" s="81">
        <v>2.9000000000000001E-2</v>
      </c>
      <c r="E6" s="81">
        <v>2.9000000000000001E-2</v>
      </c>
      <c r="F6" s="117"/>
      <c r="G6" s="81">
        <v>2.9000000000000001E-2</v>
      </c>
      <c r="H6" s="81">
        <v>2.9000000000000001E-2</v>
      </c>
      <c r="I6" s="81">
        <v>2.9000000000000001E-2</v>
      </c>
    </row>
    <row r="7" spans="1:9" x14ac:dyDescent="0.35">
      <c r="A7" s="66"/>
      <c r="B7" s="60" t="s">
        <v>56</v>
      </c>
      <c r="C7" s="71">
        <f>AVERAGE(C4:C6)</f>
        <v>1.6333333333333335E-2</v>
      </c>
      <c r="D7" s="72">
        <f t="shared" ref="D7:E7" si="0">AVERAGE(D4:D6)</f>
        <v>1.6333333333333335E-2</v>
      </c>
      <c r="E7" s="73">
        <f t="shared" si="0"/>
        <v>1.6333333333333335E-2</v>
      </c>
      <c r="F7" s="117"/>
      <c r="G7" s="71">
        <f>AVERAGE(G4:G6)</f>
        <v>1.6333333333333335E-2</v>
      </c>
      <c r="H7" s="72">
        <f t="shared" ref="H7" si="1">AVERAGE(H4:H6)</f>
        <v>1.6333333333333335E-2</v>
      </c>
      <c r="I7" s="73">
        <f t="shared" ref="I7" si="2">AVERAGE(I4:I6)</f>
        <v>1.6333333333333335E-2</v>
      </c>
    </row>
    <row r="8" spans="1:9" x14ac:dyDescent="0.35">
      <c r="A8" s="66"/>
      <c r="B8" s="66" t="s">
        <v>0</v>
      </c>
      <c r="C8" s="89">
        <f>ROUND(_xlfn.STDEV.P(C4:C6),2)</f>
        <v>0.01</v>
      </c>
      <c r="D8" s="89">
        <f t="shared" ref="D8:E8" si="3">ROUND(_xlfn.STDEV.P(D4:D6),2)</f>
        <v>0.01</v>
      </c>
      <c r="E8" s="89">
        <f t="shared" si="3"/>
        <v>0.01</v>
      </c>
      <c r="F8" s="117"/>
      <c r="G8" s="89">
        <f>ROUND(_xlfn.STDEV.P(G4:G6),2)</f>
        <v>0.01</v>
      </c>
      <c r="H8" s="89">
        <f t="shared" ref="H8:I8" si="4">ROUND(_xlfn.STDEV.P(H4:H6),2)</f>
        <v>0.01</v>
      </c>
      <c r="I8" s="89">
        <f t="shared" si="4"/>
        <v>0.01</v>
      </c>
    </row>
    <row r="9" spans="1:9" x14ac:dyDescent="0.35">
      <c r="A9" s="66"/>
      <c r="B9" s="66"/>
      <c r="C9" s="135"/>
      <c r="D9" s="67"/>
      <c r="E9" s="67"/>
      <c r="F9" s="117"/>
      <c r="G9" s="135"/>
      <c r="H9" s="135"/>
      <c r="I9" s="135"/>
    </row>
    <row r="10" spans="1:9" x14ac:dyDescent="0.35">
      <c r="A10" s="87" t="s">
        <v>177</v>
      </c>
      <c r="B10" s="66" t="s">
        <v>53</v>
      </c>
      <c r="C10" s="154">
        <v>52.9</v>
      </c>
      <c r="D10" s="155">
        <v>4.12</v>
      </c>
      <c r="E10" s="154">
        <v>8.73</v>
      </c>
      <c r="F10" s="117"/>
      <c r="G10" s="81">
        <v>46.9</v>
      </c>
      <c r="H10" s="81">
        <v>4.26</v>
      </c>
      <c r="I10" s="81">
        <v>11.3</v>
      </c>
    </row>
    <row r="11" spans="1:9" x14ac:dyDescent="0.35">
      <c r="A11" s="68" t="s">
        <v>87</v>
      </c>
      <c r="B11" s="66" t="s">
        <v>54</v>
      </c>
      <c r="C11" s="81">
        <v>51.4</v>
      </c>
      <c r="D11" s="152">
        <v>4.63</v>
      </c>
      <c r="E11" s="81">
        <v>9.56</v>
      </c>
      <c r="F11" s="117"/>
      <c r="G11" s="81">
        <v>47.8</v>
      </c>
      <c r="H11" s="81">
        <v>4.03</v>
      </c>
      <c r="I11" s="81">
        <v>11.9</v>
      </c>
    </row>
    <row r="12" spans="1:9" x14ac:dyDescent="0.35">
      <c r="A12" s="68" t="s">
        <v>170</v>
      </c>
      <c r="B12" s="66" t="s">
        <v>55</v>
      </c>
      <c r="C12" s="81">
        <v>57.1</v>
      </c>
      <c r="D12" s="152">
        <v>4.46</v>
      </c>
      <c r="E12" s="81">
        <v>8.3699999999999992</v>
      </c>
      <c r="F12" s="117"/>
      <c r="G12" s="81">
        <v>47.8</v>
      </c>
      <c r="H12" s="81">
        <v>4.59</v>
      </c>
      <c r="I12" s="81">
        <v>10.4</v>
      </c>
    </row>
    <row r="13" spans="1:9" x14ac:dyDescent="0.35">
      <c r="A13" s="66"/>
      <c r="B13" s="60" t="s">
        <v>58</v>
      </c>
      <c r="C13" s="71">
        <f>AVERAGE(C10:C12)</f>
        <v>53.800000000000004</v>
      </c>
      <c r="D13" s="72">
        <f>AVERAGE(D10:D12)</f>
        <v>4.4033333333333333</v>
      </c>
      <c r="E13" s="73">
        <f t="shared" ref="E13" si="5">AVERAGE(E10:E12)</f>
        <v>8.8866666666666649</v>
      </c>
      <c r="F13" s="117"/>
      <c r="G13" s="71">
        <f>AVERAGE(G10:G12)</f>
        <v>47.5</v>
      </c>
      <c r="H13" s="72">
        <f>AVERAGE(H10:H12)</f>
        <v>4.293333333333333</v>
      </c>
      <c r="I13" s="73">
        <f t="shared" ref="I13" si="6">AVERAGE(I10:I12)</f>
        <v>11.200000000000001</v>
      </c>
    </row>
    <row r="14" spans="1:9" x14ac:dyDescent="0.35">
      <c r="A14" s="66"/>
      <c r="B14" s="66" t="s">
        <v>0</v>
      </c>
      <c r="C14" s="89">
        <f>ROUND(_xlfn.STDEV.P(C10:C12),2)</f>
        <v>2.41</v>
      </c>
      <c r="D14" s="89">
        <f>ROUND(_xlfn.STDEV.P(D10:D12),2)</f>
        <v>0.21</v>
      </c>
      <c r="E14" s="89">
        <f t="shared" ref="E14" si="7">ROUND(_xlfn.STDEV.P(E10:E12),2)</f>
        <v>0.5</v>
      </c>
      <c r="F14" s="117"/>
      <c r="G14" s="89">
        <f>ROUND(_xlfn.STDEV.P(G10:G12),2)</f>
        <v>0.42</v>
      </c>
      <c r="H14" s="89">
        <f>ROUND(_xlfn.STDEV.P(H10:H12),2)</f>
        <v>0.23</v>
      </c>
      <c r="I14" s="89">
        <f t="shared" ref="I14" si="8">ROUND(_xlfn.STDEV.P(I10:I12),2)</f>
        <v>0.62</v>
      </c>
    </row>
    <row r="15" spans="1:9" x14ac:dyDescent="0.35">
      <c r="A15" s="66"/>
      <c r="B15" s="66"/>
      <c r="C15" s="135"/>
      <c r="D15" s="67"/>
      <c r="E15" s="136"/>
      <c r="F15" s="117"/>
      <c r="G15" s="89"/>
      <c r="H15" s="135"/>
      <c r="I15" s="135"/>
    </row>
    <row r="16" spans="1:9" x14ac:dyDescent="0.35">
      <c r="A16" s="87" t="s">
        <v>178</v>
      </c>
      <c r="B16" s="66" t="s">
        <v>53</v>
      </c>
      <c r="C16" s="81"/>
      <c r="D16" s="155">
        <v>68.88</v>
      </c>
      <c r="E16" s="154">
        <v>0.43</v>
      </c>
      <c r="F16" s="117"/>
      <c r="G16" s="89"/>
      <c r="H16" s="81">
        <v>57.1</v>
      </c>
      <c r="I16" s="81">
        <v>9.7000000000000003E-2</v>
      </c>
    </row>
    <row r="17" spans="1:11" x14ac:dyDescent="0.35">
      <c r="A17" s="68" t="s">
        <v>171</v>
      </c>
      <c r="B17" s="66" t="s">
        <v>54</v>
      </c>
      <c r="C17" s="81"/>
      <c r="D17" s="152">
        <v>69.3</v>
      </c>
      <c r="E17" s="81">
        <v>0.56999999999999995</v>
      </c>
      <c r="F17" s="117"/>
      <c r="G17" s="89"/>
      <c r="H17" s="81">
        <v>56.4</v>
      </c>
      <c r="I17" s="81">
        <v>5.6000000000000001E-2</v>
      </c>
    </row>
    <row r="18" spans="1:11" x14ac:dyDescent="0.35">
      <c r="A18" s="68"/>
      <c r="B18" s="66" t="s">
        <v>55</v>
      </c>
      <c r="C18" s="81"/>
      <c r="D18" s="152">
        <v>73.5</v>
      </c>
      <c r="E18" s="81">
        <v>0.67</v>
      </c>
      <c r="F18" s="117"/>
      <c r="G18" s="89"/>
      <c r="H18" s="81">
        <v>56.5</v>
      </c>
      <c r="I18" s="81">
        <v>9.1999999999999998E-2</v>
      </c>
    </row>
    <row r="19" spans="1:11" x14ac:dyDescent="0.35">
      <c r="A19" s="68"/>
      <c r="B19" s="60" t="s">
        <v>58</v>
      </c>
      <c r="C19" s="71"/>
      <c r="D19" s="72">
        <f>AVERAGE(D16:D18)</f>
        <v>70.56</v>
      </c>
      <c r="E19" s="73">
        <f t="shared" ref="E19" si="9">AVERAGE(E16:E18)</f>
        <v>0.55666666666666664</v>
      </c>
      <c r="F19" s="117"/>
      <c r="G19" s="71"/>
      <c r="H19" s="72">
        <f>AVERAGE(H16:H18)</f>
        <v>56.666666666666664</v>
      </c>
      <c r="I19" s="73">
        <f t="shared" ref="I19" si="10">AVERAGE(I16:I18)</f>
        <v>8.1666666666666665E-2</v>
      </c>
    </row>
    <row r="20" spans="1:11" x14ac:dyDescent="0.35">
      <c r="A20" s="66"/>
      <c r="B20" s="66" t="s">
        <v>0</v>
      </c>
      <c r="C20" s="89"/>
      <c r="D20" s="89">
        <f>ROUND(_xlfn.STDEV.P(D16:D18),2)</f>
        <v>2.09</v>
      </c>
      <c r="E20" s="89">
        <f t="shared" ref="E20" si="11">ROUND(_xlfn.STDEV.P(E16:E18),2)</f>
        <v>0.1</v>
      </c>
      <c r="F20" s="117"/>
      <c r="G20" s="89"/>
      <c r="H20" s="89">
        <f>ROUND(_xlfn.STDEV.P(H16:H18),2)</f>
        <v>0.31</v>
      </c>
      <c r="I20" s="89">
        <f t="shared" ref="I20" si="12">ROUND(_xlfn.STDEV.P(I16:I18),2)</f>
        <v>0.02</v>
      </c>
    </row>
    <row r="21" spans="1:11" x14ac:dyDescent="0.35">
      <c r="A21" s="66"/>
      <c r="B21" s="66"/>
      <c r="C21" s="135"/>
      <c r="D21" s="136"/>
      <c r="E21" s="67"/>
      <c r="F21" s="117"/>
      <c r="G21" s="135"/>
      <c r="H21" s="135"/>
      <c r="I21" s="89"/>
    </row>
    <row r="22" spans="1:11" x14ac:dyDescent="0.35">
      <c r="A22" s="87" t="s">
        <v>179</v>
      </c>
      <c r="B22" s="66" t="s">
        <v>53</v>
      </c>
      <c r="C22" s="154">
        <v>44.3</v>
      </c>
      <c r="D22" s="154">
        <v>0.13</v>
      </c>
      <c r="E22" s="150"/>
      <c r="F22" s="117"/>
      <c r="G22" s="81">
        <v>44.3</v>
      </c>
      <c r="H22" s="81">
        <v>0.11</v>
      </c>
      <c r="I22" s="151"/>
    </row>
    <row r="23" spans="1:11" x14ac:dyDescent="0.35">
      <c r="A23" s="68" t="s">
        <v>172</v>
      </c>
      <c r="B23" s="66" t="s">
        <v>54</v>
      </c>
      <c r="C23" s="81">
        <v>45.6</v>
      </c>
      <c r="D23" s="81">
        <v>0.12</v>
      </c>
      <c r="E23" s="150"/>
      <c r="F23" s="117"/>
      <c r="G23" s="81">
        <v>43</v>
      </c>
      <c r="H23" s="81">
        <v>4.8000000000000001E-2</v>
      </c>
      <c r="I23" s="151"/>
    </row>
    <row r="24" spans="1:11" x14ac:dyDescent="0.35">
      <c r="A24" s="68"/>
      <c r="B24" s="66" t="s">
        <v>55</v>
      </c>
      <c r="C24" s="81">
        <v>47.5</v>
      </c>
      <c r="D24" s="81">
        <v>0.11</v>
      </c>
      <c r="E24" s="150"/>
      <c r="F24" s="117"/>
      <c r="G24" s="81">
        <v>44.7</v>
      </c>
      <c r="H24" s="81">
        <v>0.13</v>
      </c>
      <c r="I24" s="151"/>
    </row>
    <row r="25" spans="1:11" x14ac:dyDescent="0.35">
      <c r="A25" s="68"/>
      <c r="B25" s="60" t="s">
        <v>58</v>
      </c>
      <c r="C25" s="71">
        <f>AVERAGE(C22:C24)</f>
        <v>45.800000000000004</v>
      </c>
      <c r="D25" s="72">
        <f>AVERAGE(D22:D24)</f>
        <v>0.12</v>
      </c>
      <c r="E25" s="73"/>
      <c r="F25" s="117"/>
      <c r="G25" s="71">
        <f>AVERAGE(G22:G24)</f>
        <v>44</v>
      </c>
      <c r="H25" s="72">
        <f>AVERAGE(H22:H24)</f>
        <v>9.6000000000000016E-2</v>
      </c>
      <c r="I25" s="73"/>
    </row>
    <row r="26" spans="1:11" x14ac:dyDescent="0.35">
      <c r="A26" s="134"/>
      <c r="B26" s="134" t="s">
        <v>0</v>
      </c>
      <c r="C26" s="89">
        <f>ROUND(_xlfn.STDEV.P(C22:C24),2)</f>
        <v>1.31</v>
      </c>
      <c r="D26" s="89">
        <f>ROUND(_xlfn.STDEV.P(D22:D24),2)</f>
        <v>0.01</v>
      </c>
      <c r="E26" s="89"/>
      <c r="F26" s="117"/>
      <c r="G26" s="89">
        <f>ROUND(_xlfn.STDEV.P(G22:G24),2)</f>
        <v>0.73</v>
      </c>
      <c r="H26" s="89">
        <f>ROUND(_xlfn.STDEV.P(H22:H24),2)</f>
        <v>0.03</v>
      </c>
      <c r="I26" s="89"/>
    </row>
    <row r="27" spans="1:11" x14ac:dyDescent="0.35">
      <c r="A27" s="66"/>
      <c r="B27" s="66"/>
      <c r="C27" s="89"/>
      <c r="D27" s="67"/>
      <c r="E27" s="67"/>
      <c r="F27" s="153"/>
      <c r="G27" s="89"/>
      <c r="H27" s="89"/>
      <c r="I27" s="89"/>
    </row>
    <row r="28" spans="1:11" x14ac:dyDescent="0.35">
      <c r="A28" s="137"/>
      <c r="B28" s="138"/>
      <c r="C28" s="133"/>
      <c r="D28" s="139"/>
      <c r="E28" s="139"/>
      <c r="F28" s="140"/>
      <c r="G28" s="133"/>
      <c r="H28" s="133"/>
      <c r="I28" s="133"/>
      <c r="J28" s="140"/>
      <c r="K28" s="140"/>
    </row>
    <row r="29" spans="1:11" x14ac:dyDescent="0.35">
      <c r="A29" s="141"/>
      <c r="B29" s="138"/>
      <c r="C29" s="133"/>
      <c r="D29" s="139"/>
      <c r="E29" s="139"/>
      <c r="F29" s="140"/>
      <c r="G29" s="133"/>
      <c r="H29" s="133"/>
      <c r="I29" s="133"/>
      <c r="J29" s="140"/>
      <c r="K29" s="140"/>
    </row>
    <row r="30" spans="1:11" x14ac:dyDescent="0.35">
      <c r="A30" s="141"/>
      <c r="B30" s="138"/>
      <c r="C30" s="133"/>
      <c r="D30" s="139"/>
      <c r="E30" s="139"/>
      <c r="F30" s="140"/>
      <c r="G30" s="133"/>
      <c r="H30" s="133"/>
      <c r="I30" s="133"/>
      <c r="J30" s="140"/>
      <c r="K30" s="140"/>
    </row>
    <row r="31" spans="1:11" x14ac:dyDescent="0.35">
      <c r="A31" s="141"/>
      <c r="B31" s="137"/>
      <c r="C31" s="142"/>
      <c r="D31" s="143"/>
      <c r="E31" s="144"/>
      <c r="F31" s="140"/>
      <c r="G31" s="133"/>
      <c r="H31" s="145"/>
      <c r="I31" s="146"/>
      <c r="J31" s="140"/>
      <c r="K31" s="140"/>
    </row>
    <row r="32" spans="1:11" x14ac:dyDescent="0.35">
      <c r="A32" s="138"/>
      <c r="B32" s="138"/>
      <c r="C32" s="133"/>
      <c r="D32" s="139"/>
      <c r="E32" s="139"/>
      <c r="F32" s="140"/>
      <c r="G32" s="133"/>
      <c r="H32" s="133"/>
      <c r="I32" s="133"/>
      <c r="J32" s="140"/>
      <c r="K32" s="140"/>
    </row>
    <row r="33" spans="1:11" x14ac:dyDescent="0.35">
      <c r="A33" s="138"/>
      <c r="B33" s="138"/>
      <c r="C33" s="133"/>
      <c r="D33" s="139"/>
      <c r="E33" s="139"/>
      <c r="F33" s="140"/>
      <c r="G33" s="133"/>
      <c r="H33" s="133"/>
      <c r="I33" s="133"/>
      <c r="J33" s="140"/>
      <c r="K33" s="140"/>
    </row>
    <row r="34" spans="1:11" x14ac:dyDescent="0.35">
      <c r="A34" s="137"/>
      <c r="B34" s="138"/>
      <c r="C34" s="133"/>
      <c r="D34" s="139"/>
      <c r="E34" s="139"/>
      <c r="F34" s="140"/>
      <c r="G34" s="133"/>
      <c r="H34" s="133"/>
      <c r="I34" s="133"/>
      <c r="J34" s="140"/>
      <c r="K34" s="140"/>
    </row>
    <row r="35" spans="1:11" x14ac:dyDescent="0.35">
      <c r="A35" s="141"/>
      <c r="B35" s="138"/>
      <c r="C35" s="133"/>
      <c r="D35" s="139"/>
      <c r="E35" s="139"/>
      <c r="F35" s="140"/>
      <c r="G35" s="133"/>
      <c r="H35" s="133"/>
      <c r="I35" s="133"/>
      <c r="J35" s="140"/>
      <c r="K35" s="140"/>
    </row>
    <row r="36" spans="1:11" x14ac:dyDescent="0.35">
      <c r="A36" s="141"/>
      <c r="B36" s="138"/>
      <c r="C36" s="133"/>
      <c r="D36" s="139"/>
      <c r="E36" s="139"/>
      <c r="F36" s="140"/>
      <c r="G36" s="133"/>
      <c r="H36" s="133"/>
      <c r="I36" s="133"/>
      <c r="J36" s="140"/>
      <c r="K36" s="140"/>
    </row>
    <row r="37" spans="1:11" x14ac:dyDescent="0.35">
      <c r="A37" s="141"/>
      <c r="B37" s="137"/>
      <c r="C37" s="142"/>
      <c r="D37" s="143"/>
      <c r="E37" s="144"/>
      <c r="F37" s="140"/>
      <c r="G37" s="133"/>
      <c r="H37" s="145"/>
      <c r="I37" s="146"/>
      <c r="J37" s="140"/>
      <c r="K37" s="140"/>
    </row>
    <row r="38" spans="1:11" x14ac:dyDescent="0.35">
      <c r="A38" s="138"/>
      <c r="B38" s="138"/>
      <c r="C38" s="133"/>
      <c r="D38" s="147"/>
      <c r="E38" s="139"/>
      <c r="F38" s="140"/>
      <c r="G38" s="133"/>
      <c r="H38" s="133"/>
      <c r="I38" s="133"/>
      <c r="J38" s="140"/>
      <c r="K38" s="140"/>
    </row>
    <row r="39" spans="1:11" x14ac:dyDescent="0.35">
      <c r="A39" s="138"/>
      <c r="B39" s="138"/>
      <c r="C39" s="133"/>
      <c r="D39" s="139"/>
      <c r="E39" s="139"/>
      <c r="F39" s="140"/>
      <c r="G39" s="133"/>
      <c r="H39" s="133"/>
      <c r="I39" s="133"/>
      <c r="J39" s="140"/>
      <c r="K39" s="140"/>
    </row>
    <row r="40" spans="1:11" x14ac:dyDescent="0.35">
      <c r="A40" s="137"/>
      <c r="B40" s="138"/>
      <c r="C40" s="133"/>
      <c r="D40" s="139"/>
      <c r="E40" s="139"/>
      <c r="F40" s="140"/>
      <c r="G40" s="133"/>
      <c r="H40" s="133"/>
      <c r="I40" s="133"/>
      <c r="J40" s="140"/>
      <c r="K40" s="140"/>
    </row>
    <row r="41" spans="1:11" x14ac:dyDescent="0.35">
      <c r="A41" s="141"/>
      <c r="B41" s="138"/>
      <c r="C41" s="133"/>
      <c r="D41" s="139"/>
      <c r="E41" s="139"/>
      <c r="F41" s="140"/>
      <c r="G41" s="133"/>
      <c r="H41" s="133"/>
      <c r="I41" s="133"/>
      <c r="J41" s="140"/>
      <c r="K41" s="140"/>
    </row>
    <row r="42" spans="1:11" x14ac:dyDescent="0.35">
      <c r="A42" s="141"/>
      <c r="B42" s="138"/>
      <c r="C42" s="133"/>
      <c r="D42" s="139"/>
      <c r="E42" s="139"/>
      <c r="F42" s="140"/>
      <c r="G42" s="133"/>
      <c r="H42" s="133"/>
      <c r="I42" s="133"/>
      <c r="J42" s="140"/>
      <c r="K42" s="140"/>
    </row>
    <row r="43" spans="1:11" x14ac:dyDescent="0.35">
      <c r="A43" s="141"/>
      <c r="B43" s="137"/>
      <c r="C43" s="142"/>
      <c r="D43" s="143"/>
      <c r="E43" s="144"/>
      <c r="F43" s="140"/>
      <c r="G43" s="133"/>
      <c r="H43" s="145"/>
      <c r="I43" s="146"/>
      <c r="J43" s="140"/>
      <c r="K43" s="140"/>
    </row>
    <row r="44" spans="1:11" x14ac:dyDescent="0.35">
      <c r="A44" s="138"/>
      <c r="B44" s="138"/>
      <c r="C44" s="133"/>
      <c r="D44" s="139"/>
      <c r="E44" s="139"/>
      <c r="F44" s="140"/>
      <c r="G44" s="133"/>
      <c r="H44" s="133"/>
      <c r="I44" s="133"/>
      <c r="J44" s="140"/>
      <c r="K44" s="140"/>
    </row>
    <row r="45" spans="1:11" x14ac:dyDescent="0.35">
      <c r="A45" s="138"/>
      <c r="B45" s="138"/>
      <c r="C45" s="133"/>
      <c r="D45" s="139"/>
      <c r="E45" s="139"/>
      <c r="F45" s="140"/>
      <c r="G45" s="133"/>
      <c r="H45" s="133"/>
      <c r="I45" s="133"/>
      <c r="J45" s="140"/>
      <c r="K45" s="140"/>
    </row>
    <row r="46" spans="1:11" x14ac:dyDescent="0.35">
      <c r="A46" s="137"/>
      <c r="B46" s="138"/>
      <c r="C46" s="133"/>
      <c r="D46" s="139"/>
      <c r="E46" s="139"/>
      <c r="F46" s="140"/>
      <c r="G46" s="133"/>
      <c r="H46" s="133"/>
      <c r="I46" s="133"/>
      <c r="J46" s="140"/>
      <c r="K46" s="140"/>
    </row>
    <row r="47" spans="1:11" x14ac:dyDescent="0.35">
      <c r="A47" s="141"/>
      <c r="B47" s="138"/>
      <c r="C47" s="133"/>
      <c r="D47" s="139"/>
      <c r="E47" s="139"/>
      <c r="F47" s="140"/>
      <c r="G47" s="133"/>
      <c r="H47" s="133"/>
      <c r="I47" s="133"/>
      <c r="J47" s="140"/>
      <c r="K47" s="140"/>
    </row>
    <row r="48" spans="1:11" x14ac:dyDescent="0.35">
      <c r="A48" s="141"/>
      <c r="B48" s="138"/>
      <c r="C48" s="133"/>
      <c r="D48" s="139"/>
      <c r="E48" s="139"/>
      <c r="F48" s="140"/>
      <c r="G48" s="133"/>
      <c r="H48" s="133"/>
      <c r="I48" s="133"/>
      <c r="J48" s="140"/>
      <c r="K48" s="140"/>
    </row>
    <row r="49" spans="1:11" x14ac:dyDescent="0.35">
      <c r="A49" s="141"/>
      <c r="B49" s="137"/>
      <c r="C49" s="142"/>
      <c r="D49" s="143"/>
      <c r="E49" s="144"/>
      <c r="F49" s="140"/>
      <c r="G49" s="133"/>
      <c r="H49" s="145"/>
      <c r="I49" s="146"/>
      <c r="J49" s="140"/>
      <c r="K49" s="140"/>
    </row>
    <row r="50" spans="1:11" x14ac:dyDescent="0.35">
      <c r="A50" s="138"/>
      <c r="B50" s="138"/>
      <c r="C50" s="133"/>
      <c r="D50" s="139"/>
      <c r="E50" s="139"/>
      <c r="F50" s="140"/>
      <c r="G50" s="133"/>
      <c r="H50" s="133"/>
      <c r="I50" s="133"/>
      <c r="J50" s="140"/>
      <c r="K50" s="140"/>
    </row>
    <row r="51" spans="1:11" x14ac:dyDescent="0.35">
      <c r="A51" s="138"/>
      <c r="B51" s="138"/>
      <c r="C51" s="133"/>
      <c r="D51" s="139"/>
      <c r="E51" s="139"/>
      <c r="F51" s="140"/>
      <c r="G51" s="133"/>
      <c r="H51" s="133"/>
      <c r="I51" s="133"/>
      <c r="J51" s="140"/>
      <c r="K51" s="140"/>
    </row>
    <row r="52" spans="1:11" x14ac:dyDescent="0.35">
      <c r="A52" s="137"/>
      <c r="B52" s="138"/>
      <c r="C52" s="133"/>
      <c r="D52" s="139"/>
      <c r="E52" s="139"/>
      <c r="F52" s="140"/>
      <c r="G52" s="133"/>
      <c r="H52" s="133"/>
      <c r="I52" s="133"/>
      <c r="J52" s="140"/>
      <c r="K52" s="140"/>
    </row>
    <row r="53" spans="1:11" x14ac:dyDescent="0.35">
      <c r="A53" s="141"/>
      <c r="B53" s="138"/>
      <c r="C53" s="133"/>
      <c r="D53" s="139"/>
      <c r="E53" s="139"/>
      <c r="F53" s="140"/>
      <c r="G53" s="133"/>
      <c r="H53" s="133"/>
      <c r="I53" s="133"/>
      <c r="J53" s="140"/>
      <c r="K53" s="140"/>
    </row>
    <row r="54" spans="1:11" x14ac:dyDescent="0.35">
      <c r="A54" s="141"/>
      <c r="B54" s="138"/>
      <c r="C54" s="133"/>
      <c r="D54" s="139"/>
      <c r="E54" s="139"/>
      <c r="F54" s="140"/>
      <c r="G54" s="133"/>
      <c r="H54" s="133"/>
      <c r="I54" s="133"/>
      <c r="J54" s="140"/>
      <c r="K54" s="140"/>
    </row>
    <row r="55" spans="1:11" x14ac:dyDescent="0.35">
      <c r="A55" s="141"/>
      <c r="B55" s="137"/>
      <c r="C55" s="142"/>
      <c r="D55" s="143"/>
      <c r="E55" s="144"/>
      <c r="F55" s="140"/>
      <c r="G55" s="133"/>
      <c r="H55" s="145"/>
      <c r="I55" s="146"/>
      <c r="J55" s="140"/>
      <c r="K55" s="140"/>
    </row>
    <row r="56" spans="1:11" x14ac:dyDescent="0.35">
      <c r="A56" s="141"/>
      <c r="B56" s="138"/>
      <c r="C56" s="133"/>
      <c r="D56" s="139"/>
      <c r="E56" s="139"/>
      <c r="F56" s="140"/>
      <c r="G56" s="133"/>
      <c r="H56" s="133"/>
      <c r="I56" s="133"/>
      <c r="J56" s="140"/>
      <c r="K56" s="140"/>
    </row>
    <row r="57" spans="1:11" x14ac:dyDescent="0.35">
      <c r="A57" s="138"/>
      <c r="B57" s="138"/>
      <c r="C57" s="133"/>
      <c r="D57" s="139"/>
      <c r="E57" s="139"/>
      <c r="F57" s="140"/>
      <c r="G57" s="133"/>
      <c r="H57" s="133"/>
      <c r="I57" s="133"/>
      <c r="J57" s="140"/>
      <c r="K57" s="140"/>
    </row>
    <row r="58" spans="1:11" x14ac:dyDescent="0.35">
      <c r="A58" s="137"/>
      <c r="B58" s="138"/>
      <c r="C58" s="133"/>
      <c r="D58" s="139"/>
      <c r="E58" s="139"/>
      <c r="F58" s="140"/>
      <c r="G58" s="133"/>
      <c r="H58" s="133"/>
      <c r="I58" s="133"/>
      <c r="J58" s="140"/>
      <c r="K58" s="140"/>
    </row>
    <row r="59" spans="1:11" x14ac:dyDescent="0.35">
      <c r="A59" s="141"/>
      <c r="B59" s="138"/>
      <c r="C59" s="133"/>
      <c r="D59" s="139"/>
      <c r="E59" s="139"/>
      <c r="F59" s="140"/>
      <c r="G59" s="133"/>
      <c r="H59" s="133"/>
      <c r="I59" s="133"/>
      <c r="J59" s="140"/>
      <c r="K59" s="140"/>
    </row>
    <row r="60" spans="1:11" x14ac:dyDescent="0.35">
      <c r="A60" s="141"/>
      <c r="B60" s="138"/>
      <c r="C60" s="133"/>
      <c r="D60" s="139"/>
      <c r="E60" s="139"/>
      <c r="F60" s="140"/>
      <c r="G60" s="133"/>
      <c r="H60" s="133"/>
      <c r="I60" s="133"/>
      <c r="J60" s="140"/>
      <c r="K60" s="140"/>
    </row>
    <row r="61" spans="1:11" x14ac:dyDescent="0.35">
      <c r="A61" s="141"/>
      <c r="B61" s="137"/>
      <c r="C61" s="142"/>
      <c r="D61" s="143"/>
      <c r="E61" s="144"/>
      <c r="F61" s="140"/>
      <c r="G61" s="133"/>
      <c r="H61" s="145"/>
      <c r="I61" s="146"/>
      <c r="J61" s="140"/>
      <c r="K61" s="140"/>
    </row>
    <row r="62" spans="1:11" x14ac:dyDescent="0.35">
      <c r="A62" s="141"/>
      <c r="B62" s="138"/>
      <c r="C62" s="133"/>
      <c r="D62" s="139"/>
      <c r="E62" s="139"/>
      <c r="F62" s="140"/>
      <c r="G62" s="133"/>
      <c r="H62" s="133"/>
      <c r="I62" s="133"/>
      <c r="J62" s="140"/>
      <c r="K62" s="140"/>
    </row>
    <row r="63" spans="1:11" x14ac:dyDescent="0.35">
      <c r="A63" s="138"/>
      <c r="B63" s="138"/>
      <c r="C63" s="133"/>
      <c r="D63" s="139"/>
      <c r="E63" s="139"/>
      <c r="F63" s="140"/>
      <c r="G63" s="133"/>
      <c r="H63" s="133"/>
      <c r="I63" s="133"/>
      <c r="J63" s="140"/>
      <c r="K63" s="140"/>
    </row>
    <row r="64" spans="1:11" x14ac:dyDescent="0.35">
      <c r="A64" s="137"/>
      <c r="B64" s="138"/>
      <c r="C64" s="133"/>
      <c r="D64" s="139"/>
      <c r="E64" s="139"/>
      <c r="F64" s="140"/>
      <c r="G64" s="133"/>
      <c r="H64" s="133"/>
      <c r="I64" s="133"/>
      <c r="J64" s="140"/>
      <c r="K64" s="140"/>
    </row>
    <row r="65" spans="1:11" x14ac:dyDescent="0.35">
      <c r="A65" s="141"/>
      <c r="B65" s="138"/>
      <c r="C65" s="133"/>
      <c r="D65" s="139"/>
      <c r="E65" s="139"/>
      <c r="F65" s="140"/>
      <c r="G65" s="133"/>
      <c r="H65" s="133"/>
      <c r="I65" s="133"/>
      <c r="J65" s="140"/>
      <c r="K65" s="140"/>
    </row>
    <row r="66" spans="1:11" x14ac:dyDescent="0.35">
      <c r="A66" s="141"/>
      <c r="B66" s="138"/>
      <c r="C66" s="133"/>
      <c r="D66" s="139"/>
      <c r="E66" s="139"/>
      <c r="F66" s="140"/>
      <c r="G66" s="133"/>
      <c r="H66" s="133"/>
      <c r="I66" s="133"/>
      <c r="J66" s="140"/>
      <c r="K66" s="140"/>
    </row>
    <row r="67" spans="1:11" x14ac:dyDescent="0.35">
      <c r="A67" s="141"/>
      <c r="B67" s="137"/>
      <c r="C67" s="142"/>
      <c r="D67" s="143"/>
      <c r="E67" s="144"/>
      <c r="F67" s="140"/>
      <c r="G67" s="133"/>
      <c r="H67" s="145"/>
      <c r="I67" s="146"/>
      <c r="J67" s="140"/>
      <c r="K67" s="140"/>
    </row>
    <row r="68" spans="1:11" x14ac:dyDescent="0.35">
      <c r="A68" s="141"/>
      <c r="B68" s="138"/>
      <c r="C68" s="133"/>
      <c r="D68" s="139"/>
      <c r="E68" s="139"/>
      <c r="F68" s="140"/>
      <c r="G68" s="133"/>
      <c r="H68" s="133"/>
      <c r="I68" s="133"/>
      <c r="J68" s="140"/>
      <c r="K68" s="140"/>
    </row>
    <row r="69" spans="1:11" x14ac:dyDescent="0.35">
      <c r="A69" s="138"/>
      <c r="B69" s="138"/>
      <c r="C69" s="133"/>
      <c r="D69" s="139"/>
      <c r="E69" s="139"/>
      <c r="F69" s="140"/>
      <c r="G69" s="133"/>
      <c r="H69" s="133"/>
      <c r="I69" s="133"/>
      <c r="J69" s="140"/>
      <c r="K69" s="140"/>
    </row>
    <row r="70" spans="1:11" x14ac:dyDescent="0.35">
      <c r="A70" s="137"/>
      <c r="B70" s="138"/>
      <c r="C70" s="133"/>
      <c r="D70" s="139"/>
      <c r="E70" s="139"/>
      <c r="F70" s="140"/>
      <c r="G70" s="133"/>
      <c r="H70" s="133"/>
      <c r="I70" s="133"/>
      <c r="J70" s="140"/>
      <c r="K70" s="140"/>
    </row>
    <row r="71" spans="1:11" x14ac:dyDescent="0.35">
      <c r="A71" s="141"/>
      <c r="B71" s="138"/>
      <c r="C71" s="133"/>
      <c r="D71" s="139"/>
      <c r="E71" s="139"/>
      <c r="F71" s="140"/>
      <c r="G71" s="133"/>
      <c r="H71" s="133"/>
      <c r="I71" s="133"/>
      <c r="J71" s="140"/>
      <c r="K71" s="140"/>
    </row>
    <row r="72" spans="1:11" x14ac:dyDescent="0.35">
      <c r="A72" s="141"/>
      <c r="B72" s="138"/>
      <c r="C72" s="133"/>
      <c r="D72" s="139"/>
      <c r="E72" s="139"/>
      <c r="F72" s="140"/>
      <c r="G72" s="133"/>
      <c r="H72" s="133"/>
      <c r="I72" s="133"/>
      <c r="J72" s="140"/>
      <c r="K72" s="140"/>
    </row>
    <row r="73" spans="1:11" x14ac:dyDescent="0.35">
      <c r="A73" s="141"/>
      <c r="B73" s="138"/>
      <c r="C73" s="142"/>
      <c r="D73" s="143"/>
      <c r="E73" s="144"/>
      <c r="F73" s="140"/>
      <c r="G73" s="133"/>
      <c r="H73" s="145"/>
      <c r="I73" s="146"/>
      <c r="J73" s="140"/>
      <c r="K73" s="140"/>
    </row>
    <row r="74" spans="1:11" x14ac:dyDescent="0.35">
      <c r="A74" s="141"/>
      <c r="B74" s="138"/>
      <c r="C74" s="133"/>
      <c r="D74" s="139"/>
      <c r="E74" s="139"/>
      <c r="F74" s="140"/>
      <c r="G74" s="133"/>
      <c r="H74" s="133"/>
      <c r="I74" s="133"/>
      <c r="J74" s="140"/>
      <c r="K74" s="140"/>
    </row>
    <row r="75" spans="1:11" x14ac:dyDescent="0.35">
      <c r="A75" s="138"/>
      <c r="B75" s="138"/>
      <c r="C75" s="133"/>
      <c r="D75" s="139"/>
      <c r="E75" s="139"/>
      <c r="F75" s="140"/>
      <c r="G75" s="133"/>
      <c r="H75" s="133"/>
      <c r="I75" s="133"/>
      <c r="J75" s="140"/>
      <c r="K75" s="140"/>
    </row>
    <row r="76" spans="1:11" x14ac:dyDescent="0.35">
      <c r="A76" s="137"/>
      <c r="B76" s="138"/>
      <c r="C76" s="133"/>
      <c r="D76" s="139"/>
      <c r="E76" s="139"/>
      <c r="F76" s="140"/>
      <c r="G76" s="133"/>
      <c r="H76" s="133"/>
      <c r="I76" s="133"/>
      <c r="J76" s="140"/>
      <c r="K76" s="140"/>
    </row>
    <row r="77" spans="1:11" x14ac:dyDescent="0.35">
      <c r="A77" s="141"/>
      <c r="B77" s="138"/>
      <c r="C77" s="133"/>
      <c r="D77" s="139"/>
      <c r="E77" s="139"/>
      <c r="F77" s="140"/>
      <c r="G77" s="133"/>
      <c r="H77" s="133"/>
      <c r="I77" s="133"/>
      <c r="J77" s="140"/>
      <c r="K77" s="140"/>
    </row>
    <row r="78" spans="1:11" x14ac:dyDescent="0.35">
      <c r="A78" s="141"/>
      <c r="B78" s="138"/>
      <c r="C78" s="133"/>
      <c r="D78" s="139"/>
      <c r="E78" s="139"/>
      <c r="F78" s="140"/>
      <c r="G78" s="133"/>
      <c r="H78" s="133"/>
      <c r="I78" s="133"/>
      <c r="J78" s="140"/>
      <c r="K78" s="140"/>
    </row>
    <row r="79" spans="1:11" x14ac:dyDescent="0.35">
      <c r="A79" s="141"/>
      <c r="B79" s="137"/>
      <c r="C79" s="142"/>
      <c r="D79" s="143"/>
      <c r="E79" s="144"/>
      <c r="F79" s="140"/>
      <c r="G79" s="133"/>
      <c r="H79" s="145"/>
      <c r="I79" s="146"/>
      <c r="J79" s="140"/>
      <c r="K79" s="140"/>
    </row>
    <row r="80" spans="1:11" x14ac:dyDescent="0.35">
      <c r="A80" s="141"/>
      <c r="B80" s="138"/>
      <c r="C80" s="133"/>
      <c r="D80" s="139"/>
      <c r="E80" s="139"/>
      <c r="F80" s="140"/>
      <c r="G80" s="133"/>
      <c r="H80" s="133"/>
      <c r="I80" s="133"/>
      <c r="J80" s="140"/>
      <c r="K80" s="140"/>
    </row>
    <row r="81" spans="1:11" x14ac:dyDescent="0.35">
      <c r="A81" s="138"/>
      <c r="B81" s="138"/>
      <c r="C81" s="133"/>
      <c r="D81" s="139"/>
      <c r="E81" s="139"/>
      <c r="F81" s="140"/>
      <c r="G81" s="133"/>
      <c r="H81" s="133"/>
      <c r="I81" s="133"/>
      <c r="J81" s="140"/>
      <c r="K81" s="140"/>
    </row>
    <row r="82" spans="1:11" x14ac:dyDescent="0.35">
      <c r="A82" s="137"/>
      <c r="B82" s="138"/>
      <c r="C82" s="133"/>
      <c r="D82" s="139"/>
      <c r="E82" s="139"/>
      <c r="F82" s="140"/>
      <c r="G82" s="133"/>
      <c r="H82" s="133"/>
      <c r="I82" s="133"/>
      <c r="J82" s="140"/>
      <c r="K82" s="140"/>
    </row>
    <row r="83" spans="1:11" x14ac:dyDescent="0.35">
      <c r="A83" s="141"/>
      <c r="B83" s="138"/>
      <c r="C83" s="133"/>
      <c r="D83" s="139"/>
      <c r="E83" s="139"/>
      <c r="F83" s="140"/>
      <c r="G83" s="133"/>
      <c r="H83" s="133"/>
      <c r="I83" s="133"/>
      <c r="J83" s="140"/>
      <c r="K83" s="140"/>
    </row>
    <row r="84" spans="1:11" x14ac:dyDescent="0.35">
      <c r="A84" s="141"/>
      <c r="B84" s="138"/>
      <c r="C84" s="133"/>
      <c r="D84" s="139"/>
      <c r="E84" s="139"/>
      <c r="F84" s="140"/>
      <c r="G84" s="133"/>
      <c r="H84" s="133"/>
      <c r="I84" s="133"/>
      <c r="J84" s="140"/>
      <c r="K84" s="140"/>
    </row>
    <row r="85" spans="1:11" x14ac:dyDescent="0.35">
      <c r="A85" s="141"/>
      <c r="B85" s="137"/>
      <c r="C85" s="142"/>
      <c r="D85" s="143"/>
      <c r="E85" s="144"/>
      <c r="F85" s="140"/>
      <c r="G85" s="133"/>
      <c r="H85" s="145"/>
      <c r="I85" s="146"/>
      <c r="J85" s="140"/>
      <c r="K85" s="140"/>
    </row>
    <row r="86" spans="1:11" x14ac:dyDescent="0.35">
      <c r="A86" s="141"/>
      <c r="B86" s="138"/>
      <c r="C86" s="133"/>
      <c r="D86" s="139"/>
      <c r="E86" s="139"/>
      <c r="F86" s="140"/>
      <c r="G86" s="133"/>
      <c r="H86" s="133"/>
      <c r="I86" s="133"/>
      <c r="J86" s="140"/>
      <c r="K86" s="140"/>
    </row>
    <row r="87" spans="1:11" x14ac:dyDescent="0.35">
      <c r="A87" s="138"/>
      <c r="B87" s="138"/>
      <c r="C87" s="133"/>
      <c r="D87" s="139"/>
      <c r="E87" s="139"/>
      <c r="F87" s="140"/>
      <c r="G87" s="133"/>
      <c r="H87" s="133"/>
      <c r="I87" s="133"/>
      <c r="J87" s="140"/>
      <c r="K87" s="140"/>
    </row>
    <row r="88" spans="1:11" x14ac:dyDescent="0.35">
      <c r="A88" s="137"/>
      <c r="B88" s="138"/>
      <c r="C88" s="133"/>
      <c r="D88" s="139"/>
      <c r="E88" s="139"/>
      <c r="F88" s="140"/>
      <c r="G88" s="133"/>
      <c r="H88" s="133"/>
      <c r="I88" s="133"/>
      <c r="J88" s="140"/>
      <c r="K88" s="140"/>
    </row>
    <row r="89" spans="1:11" x14ac:dyDescent="0.35">
      <c r="A89" s="141"/>
      <c r="B89" s="138"/>
      <c r="C89" s="133"/>
      <c r="D89" s="139"/>
      <c r="E89" s="139"/>
      <c r="F89" s="140"/>
      <c r="G89" s="133"/>
      <c r="H89" s="133"/>
      <c r="I89" s="133"/>
      <c r="J89" s="140"/>
      <c r="K89" s="140"/>
    </row>
    <row r="90" spans="1:11" x14ac:dyDescent="0.35">
      <c r="A90" s="141"/>
      <c r="B90" s="138"/>
      <c r="C90" s="133"/>
      <c r="D90" s="139"/>
      <c r="E90" s="139"/>
      <c r="F90" s="140"/>
      <c r="G90" s="133"/>
      <c r="H90" s="133"/>
      <c r="I90" s="148"/>
      <c r="J90" s="140"/>
      <c r="K90" s="140"/>
    </row>
    <row r="91" spans="1:11" x14ac:dyDescent="0.35">
      <c r="A91" s="141"/>
      <c r="B91" s="137"/>
      <c r="C91" s="142"/>
      <c r="D91" s="143"/>
      <c r="E91" s="144"/>
      <c r="F91" s="140"/>
      <c r="G91" s="133"/>
      <c r="H91" s="145"/>
      <c r="I91" s="146"/>
      <c r="J91" s="140"/>
      <c r="K91" s="140"/>
    </row>
    <row r="92" spans="1:11" x14ac:dyDescent="0.35">
      <c r="A92" s="138"/>
      <c r="B92" s="138"/>
      <c r="C92" s="133"/>
      <c r="D92" s="139"/>
      <c r="E92" s="139"/>
      <c r="F92" s="140"/>
      <c r="G92" s="133"/>
      <c r="H92" s="133"/>
      <c r="I92" s="133"/>
      <c r="J92" s="140"/>
      <c r="K92" s="140"/>
    </row>
    <row r="93" spans="1:11" x14ac:dyDescent="0.35">
      <c r="A93" s="138"/>
      <c r="B93" s="138"/>
      <c r="C93" s="133"/>
      <c r="D93" s="139"/>
      <c r="E93" s="139"/>
      <c r="F93" s="140"/>
      <c r="G93" s="133"/>
      <c r="H93" s="133"/>
      <c r="I93" s="133"/>
      <c r="J93" s="140"/>
      <c r="K93" s="140"/>
    </row>
    <row r="94" spans="1:11" x14ac:dyDescent="0.35">
      <c r="A94" s="137"/>
      <c r="B94" s="138"/>
      <c r="C94" s="133"/>
      <c r="D94" s="139"/>
      <c r="E94" s="139"/>
      <c r="F94" s="140"/>
      <c r="G94" s="133"/>
      <c r="H94" s="133"/>
      <c r="I94" s="133"/>
      <c r="J94" s="140"/>
      <c r="K94" s="140"/>
    </row>
    <row r="95" spans="1:11" x14ac:dyDescent="0.35">
      <c r="A95" s="141"/>
      <c r="B95" s="138"/>
      <c r="C95" s="133"/>
      <c r="D95" s="139"/>
      <c r="E95" s="139"/>
      <c r="F95" s="140"/>
      <c r="G95" s="133"/>
      <c r="H95" s="133"/>
      <c r="I95" s="133"/>
      <c r="J95" s="140"/>
      <c r="K95" s="140"/>
    </row>
    <row r="96" spans="1:11" x14ac:dyDescent="0.35">
      <c r="A96" s="141"/>
      <c r="B96" s="138"/>
      <c r="C96" s="133"/>
      <c r="D96" s="139"/>
      <c r="E96" s="139"/>
      <c r="F96" s="140"/>
      <c r="G96" s="133"/>
      <c r="H96" s="133"/>
      <c r="I96" s="133"/>
      <c r="J96" s="140"/>
      <c r="K96" s="140"/>
    </row>
    <row r="97" spans="1:11" x14ac:dyDescent="0.35">
      <c r="A97" s="141"/>
      <c r="B97" s="137"/>
      <c r="C97" s="142"/>
      <c r="D97" s="143"/>
      <c r="E97" s="144"/>
      <c r="F97" s="140"/>
      <c r="G97" s="133"/>
      <c r="H97" s="145"/>
      <c r="I97" s="146"/>
      <c r="J97" s="140"/>
      <c r="K97" s="140"/>
    </row>
    <row r="98" spans="1:11" x14ac:dyDescent="0.35">
      <c r="A98" s="138"/>
      <c r="B98" s="138"/>
      <c r="C98" s="133"/>
      <c r="D98" s="139"/>
      <c r="E98" s="139"/>
      <c r="F98" s="140"/>
      <c r="G98" s="133"/>
      <c r="H98" s="133"/>
      <c r="I98" s="133"/>
      <c r="J98" s="140"/>
      <c r="K98" s="140"/>
    </row>
    <row r="99" spans="1:11" x14ac:dyDescent="0.35">
      <c r="A99" s="140"/>
      <c r="B99" s="140"/>
      <c r="C99" s="140"/>
      <c r="D99" s="140"/>
      <c r="E99" s="140"/>
      <c r="F99" s="140"/>
      <c r="G99" s="140"/>
      <c r="H99" s="140"/>
      <c r="I99" s="140"/>
      <c r="J99" s="140"/>
      <c r="K99" s="140"/>
    </row>
    <row r="100" spans="1:11" x14ac:dyDescent="0.35">
      <c r="A100" s="140"/>
      <c r="B100" s="140"/>
      <c r="C100" s="140"/>
      <c r="D100" s="140"/>
      <c r="E100" s="140"/>
      <c r="F100" s="140"/>
      <c r="G100" s="140"/>
      <c r="H100" s="140"/>
      <c r="I100" s="140"/>
      <c r="J100" s="140"/>
      <c r="K100" s="140"/>
    </row>
    <row r="101" spans="1:11" x14ac:dyDescent="0.35">
      <c r="A101" s="140"/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</row>
    <row r="102" spans="1:11" x14ac:dyDescent="0.35">
      <c r="A102" s="140"/>
      <c r="B102" s="140"/>
      <c r="C102" s="140"/>
      <c r="D102" s="140"/>
      <c r="E102" s="140"/>
      <c r="F102" s="140"/>
      <c r="G102" s="140"/>
      <c r="H102" s="140"/>
      <c r="I102" s="140"/>
      <c r="J102" s="140"/>
      <c r="K102" s="140"/>
    </row>
    <row r="103" spans="1:11" x14ac:dyDescent="0.35">
      <c r="A103" s="140"/>
      <c r="B103" s="140"/>
      <c r="C103" s="140"/>
      <c r="D103" s="140"/>
      <c r="E103" s="140"/>
      <c r="F103" s="140"/>
      <c r="G103" s="140"/>
      <c r="H103" s="140"/>
      <c r="I103" s="140"/>
      <c r="J103" s="140"/>
      <c r="K103" s="140"/>
    </row>
    <row r="104" spans="1:11" x14ac:dyDescent="0.35">
      <c r="A104" s="140"/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</row>
    <row r="105" spans="1:11" x14ac:dyDescent="0.35">
      <c r="A105" s="140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</row>
    <row r="106" spans="1:11" x14ac:dyDescent="0.35">
      <c r="A106" s="140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</row>
    <row r="107" spans="1:11" x14ac:dyDescent="0.35">
      <c r="A107" s="140"/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</row>
  </sheetData>
  <mergeCells count="2">
    <mergeCell ref="C2:E2"/>
    <mergeCell ref="G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G29" sqref="G29:I29"/>
    </sheetView>
  </sheetViews>
  <sheetFormatPr baseColWidth="10" defaultColWidth="11.453125" defaultRowHeight="14.5" x14ac:dyDescent="0.35"/>
  <cols>
    <col min="1" max="1" width="14.26953125" style="106" customWidth="1"/>
    <col min="2" max="2" width="14.81640625" style="106" customWidth="1"/>
    <col min="3" max="3" width="9.81640625" style="106" customWidth="1"/>
    <col min="4" max="4" width="11.7265625" style="106" customWidth="1"/>
    <col min="5" max="5" width="10.81640625" style="106" customWidth="1"/>
    <col min="6" max="6" width="6.54296875" style="106" customWidth="1"/>
    <col min="7" max="7" width="9.81640625" style="106" customWidth="1"/>
    <col min="8" max="8" width="11.7265625" style="106" customWidth="1"/>
    <col min="9" max="9" width="10.81640625" style="106" customWidth="1"/>
    <col min="10" max="16384" width="11.453125" style="106"/>
  </cols>
  <sheetData>
    <row r="1" spans="1:9" x14ac:dyDescent="0.35">
      <c r="A1" s="87" t="s">
        <v>50</v>
      </c>
      <c r="B1" s="87"/>
      <c r="C1" s="59"/>
      <c r="D1" s="59"/>
      <c r="E1" s="59"/>
      <c r="G1" s="59"/>
      <c r="H1" s="59"/>
      <c r="I1" s="59"/>
    </row>
    <row r="2" spans="1:9" x14ac:dyDescent="0.35">
      <c r="A2" s="60"/>
      <c r="B2" s="61"/>
      <c r="C2" s="156" t="s">
        <v>121</v>
      </c>
      <c r="D2" s="157"/>
      <c r="E2" s="158"/>
      <c r="G2" s="156" t="s">
        <v>48</v>
      </c>
      <c r="H2" s="157"/>
      <c r="I2" s="158"/>
    </row>
    <row r="3" spans="1:9" s="80" customFormat="1" ht="56.5" x14ac:dyDescent="0.35">
      <c r="A3" s="62" t="s">
        <v>51</v>
      </c>
      <c r="B3" s="63"/>
      <c r="C3" s="64" t="s">
        <v>84</v>
      </c>
      <c r="D3" s="64" t="s">
        <v>85</v>
      </c>
      <c r="E3" s="64" t="s">
        <v>86</v>
      </c>
      <c r="G3" s="64" t="s">
        <v>84</v>
      </c>
      <c r="H3" s="64" t="s">
        <v>85</v>
      </c>
      <c r="I3" s="64" t="s">
        <v>86</v>
      </c>
    </row>
    <row r="4" spans="1:9" x14ac:dyDescent="0.35">
      <c r="A4" s="60" t="s">
        <v>52</v>
      </c>
      <c r="B4" s="66" t="s">
        <v>53</v>
      </c>
      <c r="C4" s="81">
        <v>36.799999999999997</v>
      </c>
      <c r="D4" s="82">
        <v>0.92</v>
      </c>
      <c r="E4" s="83">
        <v>20.100000000000001</v>
      </c>
      <c r="G4" s="75">
        <v>39.5</v>
      </c>
      <c r="H4" s="75">
        <v>0.66</v>
      </c>
      <c r="I4" s="75">
        <v>10</v>
      </c>
    </row>
    <row r="5" spans="1:9" x14ac:dyDescent="0.35">
      <c r="A5" s="68" t="s">
        <v>87</v>
      </c>
      <c r="B5" s="66" t="s">
        <v>54</v>
      </c>
      <c r="C5" s="81">
        <v>36.4</v>
      </c>
      <c r="D5" s="82">
        <v>1.01</v>
      </c>
      <c r="E5" s="83">
        <v>19.7</v>
      </c>
      <c r="G5" s="75">
        <v>42.8</v>
      </c>
      <c r="H5" s="75">
        <v>0.49</v>
      </c>
      <c r="I5" s="75">
        <v>10.4</v>
      </c>
    </row>
    <row r="6" spans="1:9" x14ac:dyDescent="0.35">
      <c r="A6" s="68"/>
      <c r="B6" s="66" t="s">
        <v>55</v>
      </c>
      <c r="C6" s="81">
        <v>48.8</v>
      </c>
      <c r="D6" s="82">
        <v>0.86</v>
      </c>
      <c r="E6" s="83">
        <v>19.899999999999999</v>
      </c>
      <c r="G6" s="75">
        <v>45.3</v>
      </c>
      <c r="H6" s="75">
        <v>0.46</v>
      </c>
      <c r="I6" s="75">
        <v>10.4</v>
      </c>
    </row>
    <row r="7" spans="1:9" x14ac:dyDescent="0.35">
      <c r="A7" s="66"/>
      <c r="B7" s="60" t="s">
        <v>56</v>
      </c>
      <c r="C7" s="71">
        <v>40.666666666666664</v>
      </c>
      <c r="D7" s="72">
        <v>0.93</v>
      </c>
      <c r="E7" s="73">
        <v>19.899999999999999</v>
      </c>
      <c r="G7" s="71">
        <f>AVERAGE(G4:G6)</f>
        <v>42.533333333333331</v>
      </c>
      <c r="H7" s="72">
        <f>AVERAGE(H4:H6)</f>
        <v>0.53666666666666663</v>
      </c>
      <c r="I7" s="73">
        <f>AVERAGE(I4:I6)</f>
        <v>10.266666666666666</v>
      </c>
    </row>
    <row r="8" spans="1:9" x14ac:dyDescent="0.35">
      <c r="A8" s="66"/>
      <c r="B8" s="66" t="s">
        <v>0</v>
      </c>
      <c r="C8" s="81">
        <v>7.0465121395860555</v>
      </c>
      <c r="D8" s="84">
        <v>7.5498344352707511E-2</v>
      </c>
      <c r="E8" s="84">
        <v>0.20000000000000107</v>
      </c>
      <c r="G8" s="75">
        <f>STDEV(G4,G5,G6)</f>
        <v>2.9091808698211468</v>
      </c>
      <c r="H8" s="75">
        <f>STDEV(H4,H5,H6)</f>
        <v>0.10785793124909007</v>
      </c>
      <c r="I8" s="75">
        <f>STDEV(I4,I5,I6)</f>
        <v>0.23094010767585052</v>
      </c>
    </row>
    <row r="9" spans="1:9" x14ac:dyDescent="0.35">
      <c r="A9" s="66"/>
      <c r="B9" s="66"/>
      <c r="C9" s="81"/>
      <c r="D9" s="84"/>
      <c r="E9" s="84"/>
      <c r="G9" s="81"/>
      <c r="H9" s="84"/>
      <c r="I9" s="84"/>
    </row>
    <row r="10" spans="1:9" x14ac:dyDescent="0.35">
      <c r="A10" s="60" t="s">
        <v>57</v>
      </c>
      <c r="B10" s="66" t="s">
        <v>53</v>
      </c>
      <c r="C10" s="81">
        <v>43.1</v>
      </c>
      <c r="D10" s="82">
        <v>10.7</v>
      </c>
      <c r="E10" s="83">
        <v>21</v>
      </c>
      <c r="G10" s="75">
        <v>56.8</v>
      </c>
      <c r="H10" s="75">
        <v>5.82</v>
      </c>
      <c r="I10" s="75">
        <v>13.6</v>
      </c>
    </row>
    <row r="11" spans="1:9" x14ac:dyDescent="0.35">
      <c r="A11" s="68" t="s">
        <v>87</v>
      </c>
      <c r="B11" s="66" t="s">
        <v>54</v>
      </c>
      <c r="C11" s="81">
        <v>41.7</v>
      </c>
      <c r="D11" s="82">
        <v>11.7</v>
      </c>
      <c r="E11" s="83">
        <v>19.7</v>
      </c>
      <c r="G11" s="75">
        <v>50.6</v>
      </c>
      <c r="H11" s="75">
        <v>6.23</v>
      </c>
      <c r="I11" s="75">
        <v>12.7</v>
      </c>
    </row>
    <row r="12" spans="1:9" x14ac:dyDescent="0.35">
      <c r="A12" s="68" t="s">
        <v>104</v>
      </c>
      <c r="B12" s="66" t="s">
        <v>55</v>
      </c>
      <c r="C12" s="81">
        <v>45.1</v>
      </c>
      <c r="D12" s="82">
        <v>10.3</v>
      </c>
      <c r="E12" s="83">
        <v>19.600000000000001</v>
      </c>
      <c r="G12" s="75">
        <v>52.3</v>
      </c>
      <c r="H12" s="75">
        <v>5.73</v>
      </c>
      <c r="I12" s="75">
        <v>13.2</v>
      </c>
    </row>
    <row r="13" spans="1:9" x14ac:dyDescent="0.35">
      <c r="A13" s="66"/>
      <c r="B13" s="60" t="s">
        <v>58</v>
      </c>
      <c r="C13" s="71">
        <v>43.300000000000004</v>
      </c>
      <c r="D13" s="72">
        <v>10.9</v>
      </c>
      <c r="E13" s="73">
        <v>20.100000000000001</v>
      </c>
      <c r="G13" s="71">
        <f>AVERAGE(G10:G12)</f>
        <v>53.233333333333327</v>
      </c>
      <c r="H13" s="72">
        <f>AVERAGE(H10:H12)</f>
        <v>5.9266666666666667</v>
      </c>
      <c r="I13" s="73">
        <f>AVERAGE(I10:I12)</f>
        <v>13.166666666666666</v>
      </c>
    </row>
    <row r="14" spans="1:9" x14ac:dyDescent="0.35">
      <c r="A14" s="66"/>
      <c r="B14" s="66" t="s">
        <v>0</v>
      </c>
      <c r="C14" s="81">
        <v>1.7088007490635055</v>
      </c>
      <c r="D14" s="84">
        <v>0.72111025509279736</v>
      </c>
      <c r="E14" s="84">
        <v>0.7810249675906652</v>
      </c>
      <c r="G14" s="75">
        <f>STDEV(G10,G11,G12)</f>
        <v>3.2036437588054829</v>
      </c>
      <c r="H14" s="75">
        <f>STDEV(H10,H11,H12)</f>
        <v>0.26652079343520901</v>
      </c>
      <c r="I14" s="75">
        <f>STDEV(I10,I11,I12)</f>
        <v>0.45092497528228964</v>
      </c>
    </row>
    <row r="15" spans="1:9" x14ac:dyDescent="0.35">
      <c r="A15" s="66"/>
      <c r="B15" s="66"/>
      <c r="C15" s="81"/>
      <c r="D15" s="84"/>
      <c r="E15" s="84"/>
      <c r="G15" s="81"/>
      <c r="H15" s="84"/>
      <c r="I15" s="84"/>
    </row>
    <row r="16" spans="1:9" x14ac:dyDescent="0.35">
      <c r="A16" s="60" t="s">
        <v>59</v>
      </c>
      <c r="B16" s="66" t="s">
        <v>53</v>
      </c>
      <c r="C16" s="81">
        <v>42.4</v>
      </c>
      <c r="D16" s="82">
        <v>9.85</v>
      </c>
      <c r="E16" s="83">
        <v>8.86</v>
      </c>
      <c r="G16" s="75">
        <v>50.3</v>
      </c>
      <c r="H16" s="75">
        <v>3.8</v>
      </c>
      <c r="I16" s="75">
        <v>3.68</v>
      </c>
    </row>
    <row r="17" spans="1:9" x14ac:dyDescent="0.35">
      <c r="A17" s="68" t="s">
        <v>87</v>
      </c>
      <c r="B17" s="66" t="s">
        <v>54</v>
      </c>
      <c r="C17" s="81">
        <v>41</v>
      </c>
      <c r="D17" s="82">
        <v>9.9499999999999993</v>
      </c>
      <c r="E17" s="83">
        <v>8.2799999999999994</v>
      </c>
      <c r="G17" s="75">
        <v>53.6</v>
      </c>
      <c r="H17" s="75">
        <v>3.83</v>
      </c>
      <c r="I17" s="75">
        <v>3.79</v>
      </c>
    </row>
    <row r="18" spans="1:9" x14ac:dyDescent="0.35">
      <c r="A18" s="68" t="s">
        <v>104</v>
      </c>
      <c r="B18" s="66" t="s">
        <v>55</v>
      </c>
      <c r="C18" s="81">
        <v>48.9</v>
      </c>
      <c r="D18" s="82">
        <v>8.69</v>
      </c>
      <c r="E18" s="83">
        <v>7.98</v>
      </c>
      <c r="G18" s="75">
        <v>53</v>
      </c>
      <c r="H18" s="75">
        <v>3.71</v>
      </c>
      <c r="I18" s="75">
        <v>3.58</v>
      </c>
    </row>
    <row r="19" spans="1:9" x14ac:dyDescent="0.35">
      <c r="A19" s="66" t="s">
        <v>105</v>
      </c>
      <c r="B19" s="60" t="s">
        <v>58</v>
      </c>
      <c r="C19" s="71">
        <v>44.1</v>
      </c>
      <c r="D19" s="72">
        <v>9.4966666666666644</v>
      </c>
      <c r="E19" s="73">
        <v>8.3733333333333331</v>
      </c>
      <c r="G19" s="71">
        <f>AVERAGE(G16:G18)</f>
        <v>52.300000000000004</v>
      </c>
      <c r="H19" s="72">
        <f>AVERAGE(H16:H18)</f>
        <v>3.78</v>
      </c>
      <c r="I19" s="73">
        <f>AVERAGE(I16:I18)</f>
        <v>3.6833333333333336</v>
      </c>
    </row>
    <row r="20" spans="1:9" x14ac:dyDescent="0.35">
      <c r="A20" s="66"/>
      <c r="B20" s="66" t="s">
        <v>0</v>
      </c>
      <c r="C20" s="81">
        <v>4.2154477816715978</v>
      </c>
      <c r="D20" s="84">
        <v>0.70038084877681606</v>
      </c>
      <c r="E20" s="84">
        <v>0.44736264186153601</v>
      </c>
      <c r="G20" s="75">
        <f>STDEV(G16,G17,G18)</f>
        <v>1.7578395831246967</v>
      </c>
      <c r="H20" s="75">
        <f>STDEV(H16,H17,H18)</f>
        <v>6.2449979983984001E-2</v>
      </c>
      <c r="I20" s="75">
        <f>STDEV(I16,I17,I18)</f>
        <v>0.10503967504392485</v>
      </c>
    </row>
    <row r="21" spans="1:9" x14ac:dyDescent="0.35">
      <c r="A21" s="66"/>
      <c r="B21" s="66"/>
      <c r="C21" s="85"/>
      <c r="D21" s="86"/>
      <c r="E21" s="86"/>
      <c r="G21" s="85"/>
      <c r="H21" s="86"/>
      <c r="I21" s="86"/>
    </row>
    <row r="22" spans="1:9" x14ac:dyDescent="0.35">
      <c r="A22" s="60" t="s">
        <v>60</v>
      </c>
      <c r="B22" s="66" t="s">
        <v>53</v>
      </c>
      <c r="C22" s="81">
        <v>45.7</v>
      </c>
      <c r="D22" s="82">
        <v>8.5299999999999994</v>
      </c>
      <c r="E22" s="83">
        <v>14</v>
      </c>
      <c r="G22" s="75">
        <v>62.8</v>
      </c>
      <c r="H22" s="75">
        <v>4.18</v>
      </c>
      <c r="I22" s="75">
        <v>7.25</v>
      </c>
    </row>
    <row r="23" spans="1:9" x14ac:dyDescent="0.35">
      <c r="A23" s="68" t="s">
        <v>87</v>
      </c>
      <c r="B23" s="66" t="s">
        <v>54</v>
      </c>
      <c r="C23" s="81">
        <v>44.3</v>
      </c>
      <c r="D23" s="82">
        <v>8.99</v>
      </c>
      <c r="E23" s="83">
        <v>13.3</v>
      </c>
      <c r="G23" s="75">
        <v>56.7</v>
      </c>
      <c r="H23" s="75">
        <v>4.04</v>
      </c>
      <c r="I23" s="75">
        <v>7.04</v>
      </c>
    </row>
    <row r="24" spans="1:9" x14ac:dyDescent="0.35">
      <c r="A24" s="68" t="s">
        <v>104</v>
      </c>
      <c r="B24" s="66" t="s">
        <v>55</v>
      </c>
      <c r="C24" s="81">
        <v>45.2</v>
      </c>
      <c r="D24" s="82">
        <v>9.0399999999999991</v>
      </c>
      <c r="E24" s="83">
        <v>15.1</v>
      </c>
      <c r="G24" s="75">
        <v>58.3</v>
      </c>
      <c r="H24" s="75">
        <v>4.34</v>
      </c>
      <c r="I24" s="75">
        <v>7</v>
      </c>
    </row>
    <row r="25" spans="1:9" x14ac:dyDescent="0.35">
      <c r="A25" s="66" t="s">
        <v>106</v>
      </c>
      <c r="B25" s="60" t="s">
        <v>58</v>
      </c>
      <c r="C25" s="71">
        <v>45.066666666666663</v>
      </c>
      <c r="D25" s="72">
        <v>8.8533333333333335</v>
      </c>
      <c r="E25" s="73">
        <v>14.133333333333333</v>
      </c>
      <c r="G25" s="71">
        <f>AVERAGE(G22:G24)</f>
        <v>59.266666666666673</v>
      </c>
      <c r="H25" s="72">
        <f>AVERAGE(H22:H24)</f>
        <v>4.1866666666666665</v>
      </c>
      <c r="I25" s="73">
        <f>AVERAGE(I22:I24)</f>
        <v>7.0966666666666667</v>
      </c>
    </row>
    <row r="26" spans="1:9" x14ac:dyDescent="0.35">
      <c r="A26" s="66"/>
      <c r="B26" s="66" t="s">
        <v>0</v>
      </c>
      <c r="C26" s="81">
        <v>0.70945988845976182</v>
      </c>
      <c r="D26" s="84">
        <v>0.28112867753634352</v>
      </c>
      <c r="E26" s="84">
        <v>0.90737717258774608</v>
      </c>
      <c r="G26" s="75">
        <f>STDEV(G22,G23,G24)</f>
        <v>3.1628046625318675</v>
      </c>
      <c r="H26" s="75">
        <f>STDEV(H22,H23,H24)</f>
        <v>0.15011106998930263</v>
      </c>
      <c r="I26" s="75">
        <f>STDEV(I22,I23,I24)</f>
        <v>0.13428824718989124</v>
      </c>
    </row>
    <row r="27" spans="1:9" x14ac:dyDescent="0.35">
      <c r="G27" s="59"/>
      <c r="H27" s="59"/>
      <c r="I27" s="59"/>
    </row>
    <row r="29" spans="1:9" x14ac:dyDescent="0.35">
      <c r="A29" s="60"/>
      <c r="B29" s="61"/>
      <c r="C29" s="156" t="s">
        <v>121</v>
      </c>
      <c r="D29" s="157"/>
      <c r="E29" s="158"/>
      <c r="G29" s="156" t="s">
        <v>48</v>
      </c>
      <c r="H29" s="157"/>
      <c r="I29" s="158"/>
    </row>
    <row r="30" spans="1:9" ht="56.5" x14ac:dyDescent="0.35">
      <c r="A30" s="62" t="s">
        <v>51</v>
      </c>
      <c r="B30" s="63"/>
      <c r="C30" s="64"/>
      <c r="D30" s="107" t="s">
        <v>124</v>
      </c>
      <c r="E30" s="107" t="s">
        <v>125</v>
      </c>
      <c r="F30" s="80"/>
      <c r="G30" s="64"/>
      <c r="H30" s="107" t="s">
        <v>124</v>
      </c>
      <c r="I30" s="107" t="s">
        <v>125</v>
      </c>
    </row>
    <row r="31" spans="1:9" x14ac:dyDescent="0.35">
      <c r="A31" s="60" t="s">
        <v>52</v>
      </c>
      <c r="B31" s="66" t="s">
        <v>53</v>
      </c>
      <c r="C31" s="81"/>
      <c r="D31" s="82">
        <f xml:space="preserve"> D4/D7</f>
        <v>0.989247311827957</v>
      </c>
      <c r="E31" s="82">
        <f xml:space="preserve"> E4/E7</f>
        <v>1.0100502512562815</v>
      </c>
      <c r="G31" s="75"/>
      <c r="H31" s="82">
        <f xml:space="preserve"> H4/H7</f>
        <v>1.2298136645962734</v>
      </c>
      <c r="I31" s="82">
        <f xml:space="preserve"> I4/I7</f>
        <v>0.97402597402597413</v>
      </c>
    </row>
    <row r="32" spans="1:9" x14ac:dyDescent="0.35">
      <c r="A32" s="68" t="s">
        <v>87</v>
      </c>
      <c r="B32" s="66" t="s">
        <v>54</v>
      </c>
      <c r="C32" s="81"/>
      <c r="D32" s="82">
        <f xml:space="preserve"> D5/D7</f>
        <v>1.086021505376344</v>
      </c>
      <c r="E32" s="82">
        <f xml:space="preserve"> E5/E7</f>
        <v>0.98994974874371866</v>
      </c>
      <c r="G32" s="75"/>
      <c r="H32" s="82">
        <f xml:space="preserve"> H5/H7</f>
        <v>0.91304347826086962</v>
      </c>
      <c r="I32" s="82">
        <f xml:space="preserve"> I5/I7</f>
        <v>1.0129870129870131</v>
      </c>
    </row>
    <row r="33" spans="1:9" x14ac:dyDescent="0.35">
      <c r="A33" s="68"/>
      <c r="B33" s="66" t="s">
        <v>55</v>
      </c>
      <c r="C33" s="81"/>
      <c r="D33" s="82">
        <f xml:space="preserve"> D6/D7</f>
        <v>0.92473118279569888</v>
      </c>
      <c r="E33" s="82">
        <f xml:space="preserve"> E6/E7</f>
        <v>1</v>
      </c>
      <c r="G33" s="75"/>
      <c r="H33" s="82">
        <f xml:space="preserve"> H6/H7</f>
        <v>0.85714285714285721</v>
      </c>
      <c r="I33" s="82">
        <f xml:space="preserve"> I6/I7</f>
        <v>1.0129870129870131</v>
      </c>
    </row>
    <row r="34" spans="1:9" x14ac:dyDescent="0.35">
      <c r="A34" s="66"/>
      <c r="B34" s="60"/>
      <c r="C34" s="71"/>
      <c r="D34" s="72"/>
      <c r="E34" s="73"/>
      <c r="G34" s="71"/>
      <c r="H34" s="72"/>
      <c r="I34" s="73"/>
    </row>
    <row r="35" spans="1:9" x14ac:dyDescent="0.35">
      <c r="A35" s="66"/>
      <c r="B35" s="66"/>
      <c r="C35" s="81"/>
      <c r="D35" s="84"/>
      <c r="E35" s="84"/>
      <c r="G35" s="75"/>
      <c r="H35" s="75"/>
      <c r="I35" s="75"/>
    </row>
    <row r="36" spans="1:9" x14ac:dyDescent="0.35">
      <c r="A36" s="66"/>
      <c r="B36" s="66"/>
      <c r="C36" s="81"/>
      <c r="D36" s="84"/>
      <c r="E36" s="84"/>
      <c r="G36" s="81"/>
      <c r="H36" s="84"/>
      <c r="I36" s="84"/>
    </row>
    <row r="37" spans="1:9" x14ac:dyDescent="0.35">
      <c r="A37" s="60" t="s">
        <v>57</v>
      </c>
      <c r="B37" s="66" t="s">
        <v>53</v>
      </c>
      <c r="C37" s="81"/>
      <c r="D37" s="82">
        <f xml:space="preserve"> D10/D7</f>
        <v>11.50537634408602</v>
      </c>
      <c r="E37" s="82">
        <f xml:space="preserve"> E10/E7</f>
        <v>1.0552763819095479</v>
      </c>
      <c r="G37" s="75"/>
      <c r="H37" s="82">
        <f xml:space="preserve"> H10/H7</f>
        <v>10.844720496894411</v>
      </c>
      <c r="I37" s="82">
        <f xml:space="preserve"> I10/I7</f>
        <v>1.3246753246753247</v>
      </c>
    </row>
    <row r="38" spans="1:9" x14ac:dyDescent="0.35">
      <c r="A38" s="68" t="s">
        <v>87</v>
      </c>
      <c r="B38" s="66" t="s">
        <v>54</v>
      </c>
      <c r="C38" s="81"/>
      <c r="D38" s="82">
        <f xml:space="preserve"> D11/D7</f>
        <v>12.58064516129032</v>
      </c>
      <c r="E38" s="82">
        <f xml:space="preserve"> E11/E7</f>
        <v>0.98994974874371866</v>
      </c>
      <c r="G38" s="75"/>
      <c r="H38" s="82">
        <f xml:space="preserve"> H11/H7</f>
        <v>11.608695652173914</v>
      </c>
      <c r="I38" s="82">
        <f xml:space="preserve"> I11/I7</f>
        <v>1.2370129870129871</v>
      </c>
    </row>
    <row r="39" spans="1:9" ht="14.25" customHeight="1" x14ac:dyDescent="0.35">
      <c r="A39" s="68" t="s">
        <v>104</v>
      </c>
      <c r="B39" s="66" t="s">
        <v>55</v>
      </c>
      <c r="C39" s="81"/>
      <c r="D39" s="82">
        <f xml:space="preserve"> D12/D7</f>
        <v>11.075268817204302</v>
      </c>
      <c r="E39" s="82">
        <f xml:space="preserve"> E12/E7</f>
        <v>0.98492462311557805</v>
      </c>
      <c r="G39" s="75"/>
      <c r="H39" s="82">
        <f xml:space="preserve"> H12/H7</f>
        <v>10.677018633540374</v>
      </c>
      <c r="I39" s="82">
        <f xml:space="preserve"> I12/I7</f>
        <v>1.2857142857142858</v>
      </c>
    </row>
    <row r="40" spans="1:9" ht="13.5" customHeight="1" x14ac:dyDescent="0.35">
      <c r="A40" s="66"/>
      <c r="B40" s="60"/>
      <c r="C40" s="71"/>
      <c r="D40" s="72"/>
      <c r="E40" s="73"/>
      <c r="G40" s="71"/>
      <c r="H40" s="72"/>
      <c r="I40" s="73"/>
    </row>
    <row r="41" spans="1:9" x14ac:dyDescent="0.35">
      <c r="A41" s="66"/>
      <c r="B41" s="66"/>
      <c r="C41" s="81"/>
      <c r="D41" s="84"/>
      <c r="E41" s="84"/>
      <c r="G41" s="75"/>
      <c r="H41" s="75"/>
      <c r="I41" s="75"/>
    </row>
    <row r="42" spans="1:9" x14ac:dyDescent="0.35">
      <c r="A42" s="66"/>
      <c r="B42" s="66"/>
      <c r="C42" s="81"/>
      <c r="D42" s="84"/>
      <c r="E42" s="84"/>
      <c r="G42" s="81"/>
      <c r="H42" s="84"/>
      <c r="I42" s="84"/>
    </row>
    <row r="43" spans="1:9" ht="17.149999999999999" customHeight="1" x14ac:dyDescent="0.35">
      <c r="A43" s="60" t="s">
        <v>59</v>
      </c>
      <c r="B43" s="66" t="s">
        <v>53</v>
      </c>
      <c r="C43" s="81"/>
      <c r="D43" s="82">
        <f xml:space="preserve"> D16/D7</f>
        <v>10.591397849462364</v>
      </c>
      <c r="E43" s="82">
        <f xml:space="preserve"> E16/E7</f>
        <v>0.44522613065326633</v>
      </c>
      <c r="G43" s="75"/>
      <c r="H43" s="82">
        <f xml:space="preserve"> H16/H7</f>
        <v>7.0807453416149073</v>
      </c>
      <c r="I43" s="82">
        <f xml:space="preserve"> I16/I7</f>
        <v>0.35844155844155851</v>
      </c>
    </row>
    <row r="44" spans="1:9" ht="17.149999999999999" customHeight="1" x14ac:dyDescent="0.35">
      <c r="A44" s="68" t="s">
        <v>87</v>
      </c>
      <c r="B44" s="66" t="s">
        <v>54</v>
      </c>
      <c r="C44" s="81"/>
      <c r="D44" s="82">
        <f xml:space="preserve"> D17/D7</f>
        <v>10.698924731182794</v>
      </c>
      <c r="E44" s="82">
        <f xml:space="preserve"> E17/E7</f>
        <v>0.41608040201005025</v>
      </c>
      <c r="G44" s="75"/>
      <c r="H44" s="82">
        <f xml:space="preserve"> H17/H7</f>
        <v>7.1366459627329197</v>
      </c>
      <c r="I44" s="82">
        <f xml:space="preserve"> I17/I7</f>
        <v>0.36915584415584418</v>
      </c>
    </row>
    <row r="45" spans="1:9" ht="17.149999999999999" customHeight="1" x14ac:dyDescent="0.35">
      <c r="A45" s="68" t="s">
        <v>104</v>
      </c>
      <c r="B45" s="66" t="s">
        <v>55</v>
      </c>
      <c r="C45" s="81"/>
      <c r="D45" s="82">
        <f xml:space="preserve"> D18/D7</f>
        <v>9.344086021505376</v>
      </c>
      <c r="E45" s="82">
        <f xml:space="preserve"> E18/E7</f>
        <v>0.40100502512562819</v>
      </c>
      <c r="G45" s="75"/>
      <c r="H45" s="82">
        <f xml:space="preserve"> H18/H7</f>
        <v>6.9130434782608701</v>
      </c>
      <c r="I45" s="82">
        <f xml:space="preserve"> I18/I7</f>
        <v>0.34870129870129873</v>
      </c>
    </row>
    <row r="46" spans="1:9" x14ac:dyDescent="0.35">
      <c r="A46" s="66" t="s">
        <v>105</v>
      </c>
      <c r="B46" s="60"/>
      <c r="C46" s="71"/>
      <c r="D46" s="72"/>
      <c r="E46" s="73"/>
      <c r="G46" s="71"/>
      <c r="H46" s="72"/>
      <c r="I46" s="73"/>
    </row>
    <row r="47" spans="1:9" x14ac:dyDescent="0.35">
      <c r="A47" s="66"/>
      <c r="B47" s="66"/>
      <c r="C47" s="81"/>
      <c r="D47" s="84"/>
      <c r="E47" s="84"/>
      <c r="G47" s="75"/>
      <c r="H47" s="75"/>
      <c r="I47" s="75"/>
    </row>
    <row r="48" spans="1:9" x14ac:dyDescent="0.35">
      <c r="A48" s="66"/>
      <c r="B48" s="66"/>
      <c r="C48" s="85"/>
      <c r="D48" s="86"/>
      <c r="E48" s="86"/>
      <c r="G48" s="85"/>
      <c r="H48" s="86"/>
      <c r="I48" s="86"/>
    </row>
    <row r="49" spans="1:9" x14ac:dyDescent="0.35">
      <c r="A49" s="60" t="s">
        <v>60</v>
      </c>
      <c r="B49" s="66" t="s">
        <v>53</v>
      </c>
      <c r="C49" s="81"/>
      <c r="D49" s="82">
        <f xml:space="preserve"> D22/D7</f>
        <v>9.1720430107526862</v>
      </c>
      <c r="E49" s="82">
        <f xml:space="preserve"> E22/E7</f>
        <v>0.70351758793969854</v>
      </c>
      <c r="G49" s="75"/>
      <c r="H49" s="82">
        <f xml:space="preserve"> H22/H7</f>
        <v>7.7888198757763973</v>
      </c>
      <c r="I49" s="82">
        <f xml:space="preserve"> I22/I7</f>
        <v>0.70616883116883122</v>
      </c>
    </row>
    <row r="50" spans="1:9" x14ac:dyDescent="0.35">
      <c r="A50" s="68" t="s">
        <v>87</v>
      </c>
      <c r="B50" s="66" t="s">
        <v>54</v>
      </c>
      <c r="C50" s="81"/>
      <c r="D50" s="82">
        <f xml:space="preserve"> D23/D7</f>
        <v>9.6666666666666661</v>
      </c>
      <c r="E50" s="82">
        <f xml:space="preserve"> E23/E7</f>
        <v>0.66834170854271369</v>
      </c>
      <c r="G50" s="75"/>
      <c r="H50" s="82">
        <f xml:space="preserve"> H23/H7</f>
        <v>7.5279503105590067</v>
      </c>
      <c r="I50" s="82">
        <f xml:space="preserve"> I23/I7</f>
        <v>0.68571428571428583</v>
      </c>
    </row>
    <row r="51" spans="1:9" x14ac:dyDescent="0.35">
      <c r="A51" s="68" t="s">
        <v>104</v>
      </c>
      <c r="B51" s="66" t="s">
        <v>55</v>
      </c>
      <c r="C51" s="81"/>
      <c r="D51" s="82">
        <f xml:space="preserve"> D24/D7</f>
        <v>9.7204301075268802</v>
      </c>
      <c r="E51" s="82">
        <f xml:space="preserve"> E24/E7</f>
        <v>0.7587939698492463</v>
      </c>
      <c r="G51" s="75"/>
      <c r="H51" s="82">
        <f xml:space="preserve"> H24/H7</f>
        <v>8.0869565217391308</v>
      </c>
      <c r="I51" s="82">
        <f xml:space="preserve"> I24/I7</f>
        <v>0.68181818181818188</v>
      </c>
    </row>
    <row r="52" spans="1:9" x14ac:dyDescent="0.35">
      <c r="A52" s="66" t="s">
        <v>106</v>
      </c>
      <c r="B52" s="60"/>
      <c r="C52" s="71"/>
      <c r="D52" s="72"/>
      <c r="E52" s="73"/>
      <c r="G52" s="71"/>
      <c r="H52" s="72"/>
      <c r="I52" s="73"/>
    </row>
    <row r="53" spans="1:9" x14ac:dyDescent="0.35">
      <c r="A53" s="66"/>
      <c r="B53" s="66"/>
      <c r="C53" s="81"/>
      <c r="D53" s="84"/>
      <c r="E53" s="84"/>
      <c r="G53" s="75"/>
      <c r="H53" s="75"/>
      <c r="I53" s="75"/>
    </row>
  </sheetData>
  <mergeCells count="4">
    <mergeCell ref="C2:E2"/>
    <mergeCell ref="G2:I2"/>
    <mergeCell ref="C29:E29"/>
    <mergeCell ref="G29:I2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8"/>
  <sheetViews>
    <sheetView zoomScale="80" zoomScaleNormal="80" workbookViewId="0">
      <selection activeCell="E14" sqref="E14"/>
    </sheetView>
  </sheetViews>
  <sheetFormatPr baseColWidth="10" defaultColWidth="11.453125" defaultRowHeight="14" x14ac:dyDescent="0.3"/>
  <cols>
    <col min="1" max="1" width="19.54296875" style="59" customWidth="1"/>
    <col min="2" max="2" width="13.26953125" style="59" customWidth="1"/>
    <col min="3" max="3" width="9.453125" style="59" customWidth="1"/>
    <col min="4" max="4" width="12.453125" style="59" customWidth="1"/>
    <col min="5" max="5" width="12" style="59" customWidth="1"/>
    <col min="6" max="6" width="4.1796875" style="59" customWidth="1"/>
    <col min="7" max="7" width="8" style="59" customWidth="1"/>
    <col min="8" max="8" width="12.26953125" style="59" customWidth="1"/>
    <col min="9" max="9" width="12" style="59" customWidth="1"/>
    <col min="10" max="10" width="11.453125" style="59"/>
    <col min="11" max="11" width="8.1796875" style="59" customWidth="1"/>
    <col min="12" max="12" width="14.54296875" style="59" customWidth="1"/>
    <col min="13" max="13" width="12" style="59" customWidth="1"/>
    <col min="14" max="14" width="11.453125" style="59"/>
    <col min="15" max="15" width="12.1796875" style="59" customWidth="1"/>
    <col min="16" max="16" width="14.54296875" style="59" customWidth="1"/>
    <col min="17" max="17" width="12" style="59" customWidth="1"/>
    <col min="18" max="18" width="11.453125" style="59"/>
    <col min="19" max="19" width="14.1796875" style="59" customWidth="1"/>
    <col min="20" max="16384" width="11.453125" style="59"/>
  </cols>
  <sheetData>
    <row r="1" spans="1:43" ht="18" x14ac:dyDescent="0.4">
      <c r="A1" s="58" t="s">
        <v>61</v>
      </c>
    </row>
    <row r="2" spans="1:43" ht="14.5" x14ac:dyDescent="0.35">
      <c r="A2" s="60"/>
      <c r="B2" s="61"/>
      <c r="C2" s="160" t="s">
        <v>147</v>
      </c>
      <c r="D2" s="161"/>
      <c r="E2" s="162"/>
      <c r="G2" s="160" t="s">
        <v>98</v>
      </c>
      <c r="H2" s="161"/>
      <c r="I2" s="162"/>
      <c r="K2" s="160" t="s">
        <v>102</v>
      </c>
      <c r="L2" s="161"/>
      <c r="M2" s="162"/>
      <c r="O2" s="160" t="s">
        <v>103</v>
      </c>
      <c r="P2" s="161"/>
      <c r="Q2" s="162"/>
    </row>
    <row r="3" spans="1:43" s="65" customFormat="1" ht="56.5" thickBot="1" x14ac:dyDescent="0.35">
      <c r="A3" s="62" t="s">
        <v>51</v>
      </c>
      <c r="B3" s="63"/>
      <c r="C3" s="64" t="s">
        <v>84</v>
      </c>
      <c r="D3" s="64" t="s">
        <v>85</v>
      </c>
      <c r="E3" s="64" t="s">
        <v>86</v>
      </c>
      <c r="G3" s="64" t="s">
        <v>84</v>
      </c>
      <c r="H3" s="64" t="s">
        <v>85</v>
      </c>
      <c r="I3" s="64" t="s">
        <v>86</v>
      </c>
      <c r="K3" s="64" t="s">
        <v>84</v>
      </c>
      <c r="L3" s="64" t="s">
        <v>85</v>
      </c>
      <c r="M3" s="64" t="s">
        <v>86</v>
      </c>
      <c r="O3" s="64" t="s">
        <v>84</v>
      </c>
      <c r="P3" s="64" t="s">
        <v>85</v>
      </c>
      <c r="Q3" s="64" t="s">
        <v>86</v>
      </c>
      <c r="T3" s="159" t="s">
        <v>126</v>
      </c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 t="s">
        <v>127</v>
      </c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</row>
    <row r="4" spans="1:43" x14ac:dyDescent="0.3">
      <c r="A4" s="60" t="s">
        <v>52</v>
      </c>
      <c r="B4" s="66" t="s">
        <v>53</v>
      </c>
      <c r="C4" s="67">
        <v>37.799999999999997</v>
      </c>
      <c r="D4" s="67">
        <v>0.92</v>
      </c>
      <c r="E4" s="67">
        <v>20.8</v>
      </c>
      <c r="G4" s="67">
        <v>43.5</v>
      </c>
      <c r="H4" s="67">
        <v>1.02</v>
      </c>
      <c r="I4" s="67">
        <v>23.1</v>
      </c>
      <c r="K4" s="67">
        <v>45.2</v>
      </c>
      <c r="L4" s="67">
        <v>1.08</v>
      </c>
      <c r="M4" s="67">
        <v>23.2</v>
      </c>
      <c r="O4" s="67">
        <v>53.2</v>
      </c>
      <c r="P4" s="67">
        <v>0.67</v>
      </c>
      <c r="Q4" s="67">
        <v>23.7</v>
      </c>
      <c r="T4" s="108">
        <v>0.9</v>
      </c>
      <c r="U4" s="109">
        <v>1</v>
      </c>
      <c r="V4" s="109">
        <v>1.1000000000000001</v>
      </c>
      <c r="W4" s="109">
        <v>1.1000000000000001</v>
      </c>
      <c r="X4" s="109">
        <v>1</v>
      </c>
      <c r="Y4" s="109">
        <v>1</v>
      </c>
      <c r="Z4" s="109">
        <v>0.7</v>
      </c>
      <c r="AA4" s="109">
        <v>0.7</v>
      </c>
      <c r="AB4" s="109">
        <v>0.9</v>
      </c>
      <c r="AC4" s="109">
        <v>0.7</v>
      </c>
      <c r="AD4" s="109">
        <v>0.7</v>
      </c>
      <c r="AE4" s="110">
        <v>0.9</v>
      </c>
      <c r="AF4" s="108">
        <v>20.8</v>
      </c>
      <c r="AG4" s="109">
        <v>20.2</v>
      </c>
      <c r="AH4" s="109">
        <v>21.8</v>
      </c>
      <c r="AI4" s="109">
        <v>23.2</v>
      </c>
      <c r="AJ4" s="109">
        <v>22.8</v>
      </c>
      <c r="AK4" s="109">
        <v>21.8</v>
      </c>
      <c r="AL4" s="109">
        <v>23.7</v>
      </c>
      <c r="AM4" s="109">
        <v>22.9</v>
      </c>
      <c r="AN4" s="109">
        <v>22.1</v>
      </c>
      <c r="AO4" s="109">
        <v>23.7</v>
      </c>
      <c r="AP4" s="109">
        <v>22.9</v>
      </c>
      <c r="AQ4" s="110">
        <v>22.1</v>
      </c>
    </row>
    <row r="5" spans="1:43" x14ac:dyDescent="0.3">
      <c r="A5" s="68" t="s">
        <v>87</v>
      </c>
      <c r="B5" s="66" t="s">
        <v>54</v>
      </c>
      <c r="C5" s="67">
        <v>39.6</v>
      </c>
      <c r="D5" s="67">
        <v>0.98</v>
      </c>
      <c r="E5" s="67">
        <v>20.2</v>
      </c>
      <c r="G5" s="67">
        <v>45.1</v>
      </c>
      <c r="H5" s="67">
        <v>1</v>
      </c>
      <c r="I5" s="67">
        <v>24.4</v>
      </c>
      <c r="K5" s="67">
        <v>48.3</v>
      </c>
      <c r="L5" s="67">
        <v>0.95</v>
      </c>
      <c r="M5" s="67">
        <v>22.8</v>
      </c>
      <c r="O5" s="67">
        <v>59.6</v>
      </c>
      <c r="P5" s="67">
        <v>0.7</v>
      </c>
      <c r="Q5" s="67">
        <v>22.9</v>
      </c>
      <c r="T5" s="111">
        <v>7.4</v>
      </c>
      <c r="U5" s="112">
        <v>6.5</v>
      </c>
      <c r="V5" s="112">
        <v>7.1</v>
      </c>
      <c r="W5" s="112">
        <v>7</v>
      </c>
      <c r="X5" s="112">
        <v>6.7</v>
      </c>
      <c r="Y5" s="112">
        <v>6.8</v>
      </c>
      <c r="Z5" s="112">
        <v>6.4</v>
      </c>
      <c r="AA5" s="112">
        <v>6.6</v>
      </c>
      <c r="AB5" s="112">
        <v>7.1</v>
      </c>
      <c r="AC5" s="112">
        <v>6</v>
      </c>
      <c r="AD5" s="112">
        <v>6.8</v>
      </c>
      <c r="AE5" s="113">
        <v>6.6</v>
      </c>
      <c r="AF5" s="111">
        <v>22.1</v>
      </c>
      <c r="AG5" s="112">
        <v>21.6</v>
      </c>
      <c r="AH5" s="112">
        <v>23</v>
      </c>
      <c r="AI5" s="112">
        <v>23.6</v>
      </c>
      <c r="AJ5" s="112">
        <v>23.7</v>
      </c>
      <c r="AK5" s="112">
        <v>23.1</v>
      </c>
      <c r="AL5" s="112">
        <v>21.6</v>
      </c>
      <c r="AM5" s="112">
        <v>21.1</v>
      </c>
      <c r="AN5" s="112">
        <v>20.7</v>
      </c>
      <c r="AO5" s="112">
        <v>18.2</v>
      </c>
      <c r="AP5" s="112">
        <v>18.899999999999999</v>
      </c>
      <c r="AQ5" s="113">
        <v>19.399999999999999</v>
      </c>
    </row>
    <row r="6" spans="1:43" x14ac:dyDescent="0.3">
      <c r="A6" s="66"/>
      <c r="B6" s="66" t="s">
        <v>55</v>
      </c>
      <c r="C6" s="67">
        <v>44.5</v>
      </c>
      <c r="D6" s="67">
        <v>1.1200000000000001</v>
      </c>
      <c r="E6" s="67">
        <v>21.8</v>
      </c>
      <c r="G6" s="67">
        <v>49.5</v>
      </c>
      <c r="H6" s="67">
        <v>1.04</v>
      </c>
      <c r="I6" s="67">
        <v>24</v>
      </c>
      <c r="K6" s="67">
        <v>55.2</v>
      </c>
      <c r="L6" s="67">
        <v>0.97</v>
      </c>
      <c r="M6" s="67">
        <v>21.8</v>
      </c>
      <c r="O6" s="67">
        <v>62</v>
      </c>
      <c r="P6" s="67">
        <v>0.87</v>
      </c>
      <c r="Q6" s="67">
        <v>22.1</v>
      </c>
      <c r="T6" s="111">
        <v>14.6</v>
      </c>
      <c r="U6" s="112">
        <v>12.8</v>
      </c>
      <c r="V6" s="112">
        <v>13</v>
      </c>
      <c r="W6" s="112">
        <v>13</v>
      </c>
      <c r="X6" s="112">
        <v>13.4</v>
      </c>
      <c r="Y6" s="112">
        <v>13</v>
      </c>
      <c r="Z6" s="112">
        <v>10.9</v>
      </c>
      <c r="AA6" s="112">
        <v>11.1</v>
      </c>
      <c r="AB6" s="112">
        <v>10.8</v>
      </c>
      <c r="AC6" s="112">
        <v>12.1</v>
      </c>
      <c r="AD6" s="112">
        <v>11.6</v>
      </c>
      <c r="AE6" s="113">
        <v>13.5</v>
      </c>
      <c r="AF6" s="111">
        <v>7.8</v>
      </c>
      <c r="AG6" s="112">
        <v>8</v>
      </c>
      <c r="AH6" s="112">
        <v>6.9</v>
      </c>
      <c r="AI6" s="112">
        <v>9.9</v>
      </c>
      <c r="AJ6" s="112">
        <v>9.8000000000000007</v>
      </c>
      <c r="AK6" s="112">
        <v>8.3000000000000007</v>
      </c>
      <c r="AL6" s="112">
        <v>7</v>
      </c>
      <c r="AM6" s="112">
        <v>6.6</v>
      </c>
      <c r="AN6" s="112">
        <v>6.6</v>
      </c>
      <c r="AO6" s="112">
        <v>5.8</v>
      </c>
      <c r="AP6" s="112">
        <v>5.9</v>
      </c>
      <c r="AQ6" s="113">
        <v>6.4</v>
      </c>
    </row>
    <row r="7" spans="1:43" x14ac:dyDescent="0.3">
      <c r="A7" s="66"/>
      <c r="B7" s="60" t="s">
        <v>56</v>
      </c>
      <c r="C7" s="71">
        <f>AVERAGE(C4:C6)</f>
        <v>40.633333333333333</v>
      </c>
      <c r="D7" s="69">
        <f>AVERAGE(D4:D6)</f>
        <v>1.0066666666666666</v>
      </c>
      <c r="E7" s="70">
        <f>AVERAGE(E4:E6)</f>
        <v>20.933333333333334</v>
      </c>
      <c r="G7" s="71">
        <f>AVERAGE(G4:G6)</f>
        <v>46.033333333333331</v>
      </c>
      <c r="H7" s="72">
        <f>AVERAGE(H4:H6)</f>
        <v>1.02</v>
      </c>
      <c r="I7" s="73">
        <f>AVERAGE(I4:I6)</f>
        <v>23.833333333333332</v>
      </c>
      <c r="K7" s="71">
        <f>AVERAGE(K4:K6)</f>
        <v>49.566666666666663</v>
      </c>
      <c r="L7" s="72">
        <f>AVERAGE(L4:L6)</f>
        <v>1</v>
      </c>
      <c r="M7" s="73">
        <f>AVERAGE(M4:M6)</f>
        <v>22.599999999999998</v>
      </c>
      <c r="O7" s="77">
        <f>AVERAGE(O4:O6)</f>
        <v>58.266666666666673</v>
      </c>
      <c r="P7" s="78">
        <f>AVERAGE(P4:P6)</f>
        <v>0.7466666666666667</v>
      </c>
      <c r="Q7" s="79">
        <f>AVERAGE(Q4:Q6)</f>
        <v>22.899999999999995</v>
      </c>
      <c r="T7" s="111">
        <v>13.6</v>
      </c>
      <c r="U7" s="112">
        <v>11.7</v>
      </c>
      <c r="V7" s="112">
        <v>13</v>
      </c>
      <c r="W7" s="112">
        <v>9.6999999999999993</v>
      </c>
      <c r="X7" s="112">
        <v>9.5</v>
      </c>
      <c r="Y7" s="112">
        <v>9.9</v>
      </c>
      <c r="Z7" s="112">
        <v>8.5</v>
      </c>
      <c r="AA7" s="112">
        <v>9.3000000000000007</v>
      </c>
      <c r="AB7" s="112">
        <v>10.8</v>
      </c>
      <c r="AC7" s="112">
        <v>10.9</v>
      </c>
      <c r="AD7" s="112">
        <v>12.2</v>
      </c>
      <c r="AE7" s="113">
        <v>13</v>
      </c>
      <c r="AF7" s="111">
        <v>19.8</v>
      </c>
      <c r="AG7" s="112">
        <v>18.5</v>
      </c>
      <c r="AH7" s="112">
        <v>18.7</v>
      </c>
      <c r="AI7" s="112">
        <v>19.100000000000001</v>
      </c>
      <c r="AJ7" s="112">
        <v>18</v>
      </c>
      <c r="AK7" s="112">
        <v>18.7</v>
      </c>
      <c r="AL7" s="112">
        <v>16.600000000000001</v>
      </c>
      <c r="AM7" s="112">
        <v>15.7</v>
      </c>
      <c r="AN7" s="112">
        <v>17.600000000000001</v>
      </c>
      <c r="AO7" s="112">
        <v>13.9</v>
      </c>
      <c r="AP7" s="112">
        <v>13.8</v>
      </c>
      <c r="AQ7" s="113">
        <v>15.1</v>
      </c>
    </row>
    <row r="8" spans="1:43" x14ac:dyDescent="0.3">
      <c r="A8" s="66"/>
      <c r="B8" s="66" t="s">
        <v>0</v>
      </c>
      <c r="C8" s="67">
        <f>STDEV(C4,C5,C6)</f>
        <v>3.4674678561355607</v>
      </c>
      <c r="D8" s="67">
        <f>STDEV(D4,D5,D6)</f>
        <v>0.10263202878893772</v>
      </c>
      <c r="E8" s="67">
        <f>STDEV(E4,E5,E6)</f>
        <v>0.80829037686547678</v>
      </c>
      <c r="G8" s="67">
        <f>STDEV(G4,G5,G6)</f>
        <v>3.1069813860616113</v>
      </c>
      <c r="H8" s="67">
        <f>STDEV(H4,H5,H6)</f>
        <v>2.0000000000000018E-2</v>
      </c>
      <c r="I8" s="67">
        <f>STDEV(I4,I5,I6)</f>
        <v>0.66583281184793786</v>
      </c>
      <c r="K8" s="67">
        <f>STDEV(K4,K5,K6)</f>
        <v>5.1189191567491417</v>
      </c>
      <c r="L8" s="67">
        <f>STDEV(L4,L5,L6)</f>
        <v>7.0000000000000062E-2</v>
      </c>
      <c r="M8" s="67">
        <f>STDEV(M4,M5,M6)</f>
        <v>0.72111025509279725</v>
      </c>
      <c r="O8" s="67">
        <f>STDEV(O4,O5,O6)</f>
        <v>4.5489925624618603</v>
      </c>
      <c r="P8" s="67">
        <f>STDEV(P4,P5,P6)</f>
        <v>0.10785793124908929</v>
      </c>
      <c r="Q8" s="67">
        <f>STDEV(Q4,Q5,Q6)</f>
        <v>0.79999999999999893</v>
      </c>
      <c r="T8" s="111">
        <v>23.6</v>
      </c>
      <c r="U8" s="112">
        <v>22.9</v>
      </c>
      <c r="V8" s="112">
        <v>21.8</v>
      </c>
      <c r="W8" s="112">
        <v>24.3</v>
      </c>
      <c r="X8" s="112">
        <v>23.9</v>
      </c>
      <c r="Y8" s="112">
        <v>24.8</v>
      </c>
      <c r="Z8" s="112">
        <v>23.3</v>
      </c>
      <c r="AA8" s="112">
        <v>22.9</v>
      </c>
      <c r="AB8" s="112">
        <v>22.7</v>
      </c>
      <c r="AC8" s="112">
        <v>25.4</v>
      </c>
      <c r="AD8" s="112">
        <v>22.3</v>
      </c>
      <c r="AE8" s="113">
        <v>23.8</v>
      </c>
      <c r="AF8" s="111">
        <v>8.4</v>
      </c>
      <c r="AG8" s="112">
        <v>8.6</v>
      </c>
      <c r="AH8" s="112">
        <v>9.1999999999999993</v>
      </c>
      <c r="AI8" s="112">
        <v>10.6</v>
      </c>
      <c r="AJ8" s="112">
        <v>12</v>
      </c>
      <c r="AK8" s="112">
        <v>13.1</v>
      </c>
      <c r="AL8" s="112">
        <v>8.1</v>
      </c>
      <c r="AM8" s="112">
        <v>8.1999999999999993</v>
      </c>
      <c r="AN8" s="112">
        <v>8.5</v>
      </c>
      <c r="AO8" s="112">
        <v>8.1999999999999993</v>
      </c>
      <c r="AP8" s="112">
        <v>7.8</v>
      </c>
      <c r="AQ8" s="113">
        <v>7.7</v>
      </c>
    </row>
    <row r="9" spans="1:43" x14ac:dyDescent="0.3">
      <c r="A9" s="66"/>
      <c r="B9" s="66"/>
      <c r="C9" s="67"/>
      <c r="D9" s="67"/>
      <c r="E9" s="67"/>
      <c r="G9" s="67"/>
      <c r="H9" s="67"/>
      <c r="I9" s="67"/>
      <c r="K9" s="67"/>
      <c r="L9" s="67"/>
      <c r="M9" s="67"/>
      <c r="O9" s="67"/>
      <c r="P9" s="67"/>
      <c r="Q9" s="67"/>
      <c r="T9" s="111">
        <v>28.4</v>
      </c>
      <c r="U9" s="112">
        <v>26.9</v>
      </c>
      <c r="V9" s="112">
        <v>26.1</v>
      </c>
      <c r="W9" s="112">
        <v>25.4</v>
      </c>
      <c r="X9" s="112">
        <v>23.7</v>
      </c>
      <c r="Y9" s="112">
        <v>23.6</v>
      </c>
      <c r="Z9" s="112">
        <v>23.4</v>
      </c>
      <c r="AA9" s="112">
        <v>21.5</v>
      </c>
      <c r="AB9" s="112">
        <v>19.5</v>
      </c>
      <c r="AC9" s="112">
        <v>28.1</v>
      </c>
      <c r="AD9" s="112">
        <v>24.6</v>
      </c>
      <c r="AE9" s="113">
        <v>25.7</v>
      </c>
      <c r="AF9" s="111">
        <v>10.3</v>
      </c>
      <c r="AG9" s="112">
        <v>9.9</v>
      </c>
      <c r="AH9" s="112">
        <v>10</v>
      </c>
      <c r="AI9" s="112">
        <v>9.3000000000000007</v>
      </c>
      <c r="AJ9" s="112">
        <v>9.9</v>
      </c>
      <c r="AK9" s="112">
        <v>10.1</v>
      </c>
      <c r="AL9" s="112">
        <v>8.4</v>
      </c>
      <c r="AM9" s="112">
        <v>7.7</v>
      </c>
      <c r="AN9" s="112">
        <v>6.9</v>
      </c>
      <c r="AO9" s="112">
        <v>7.4</v>
      </c>
      <c r="AP9" s="112">
        <v>8.3000000000000007</v>
      </c>
      <c r="AQ9" s="113">
        <v>7.7</v>
      </c>
    </row>
    <row r="10" spans="1:43" x14ac:dyDescent="0.3">
      <c r="A10" s="60" t="s">
        <v>57</v>
      </c>
      <c r="B10" s="66" t="s">
        <v>53</v>
      </c>
      <c r="C10" s="67">
        <v>39.799999999999997</v>
      </c>
      <c r="D10" s="67">
        <v>7.39</v>
      </c>
      <c r="E10" s="67">
        <v>22.1</v>
      </c>
      <c r="G10" s="67">
        <v>38.799999999999997</v>
      </c>
      <c r="H10" s="67">
        <v>6.98</v>
      </c>
      <c r="I10" s="67">
        <v>23.6</v>
      </c>
      <c r="K10" s="67">
        <v>59.5</v>
      </c>
      <c r="L10" s="67">
        <v>6.39</v>
      </c>
      <c r="M10" s="67">
        <v>21.6</v>
      </c>
      <c r="O10" s="67">
        <v>64.3</v>
      </c>
      <c r="P10" s="67">
        <v>5.96</v>
      </c>
      <c r="Q10" s="67">
        <v>18.2</v>
      </c>
      <c r="T10" s="111">
        <v>20.100000000000001</v>
      </c>
      <c r="U10" s="112">
        <v>21.2</v>
      </c>
      <c r="V10" s="112">
        <v>21.5</v>
      </c>
      <c r="W10" s="112">
        <v>18</v>
      </c>
      <c r="X10" s="112">
        <v>18.600000000000001</v>
      </c>
      <c r="Y10" s="112">
        <v>18.899999999999999</v>
      </c>
      <c r="Z10" s="112">
        <v>16.100000000000001</v>
      </c>
      <c r="AA10" s="112">
        <v>17.2</v>
      </c>
      <c r="AB10" s="112">
        <v>17.600000000000001</v>
      </c>
      <c r="AC10" s="112">
        <v>16.8</v>
      </c>
      <c r="AD10" s="112">
        <v>18.100000000000001</v>
      </c>
      <c r="AE10" s="113">
        <v>17.3</v>
      </c>
      <c r="AF10" s="111">
        <v>11.2</v>
      </c>
      <c r="AG10" s="112">
        <v>10.3</v>
      </c>
      <c r="AH10" s="112">
        <v>10.5</v>
      </c>
      <c r="AI10" s="112">
        <v>10.199999999999999</v>
      </c>
      <c r="AJ10" s="112">
        <v>10.199999999999999</v>
      </c>
      <c r="AK10" s="112">
        <v>10.1</v>
      </c>
      <c r="AL10" s="112">
        <v>8.1</v>
      </c>
      <c r="AM10" s="112">
        <v>8.1999999999999993</v>
      </c>
      <c r="AN10" s="112">
        <v>7.7</v>
      </c>
      <c r="AO10" s="112">
        <v>8</v>
      </c>
      <c r="AP10" s="112">
        <v>7.9</v>
      </c>
      <c r="AQ10" s="113">
        <v>8.6999999999999993</v>
      </c>
    </row>
    <row r="11" spans="1:43" x14ac:dyDescent="0.3">
      <c r="A11" s="68" t="s">
        <v>87</v>
      </c>
      <c r="B11" s="66" t="s">
        <v>54</v>
      </c>
      <c r="C11" s="67">
        <v>48.7</v>
      </c>
      <c r="D11" s="67">
        <v>6.5</v>
      </c>
      <c r="E11" s="67">
        <v>21.6</v>
      </c>
      <c r="G11" s="67">
        <v>41.7</v>
      </c>
      <c r="H11" s="67">
        <v>6.72</v>
      </c>
      <c r="I11" s="67">
        <v>23.7</v>
      </c>
      <c r="K11" s="67">
        <v>54.9</v>
      </c>
      <c r="L11" s="67">
        <v>6.59</v>
      </c>
      <c r="M11" s="67">
        <v>21.1</v>
      </c>
      <c r="O11" s="67">
        <v>67.400000000000006</v>
      </c>
      <c r="P11" s="67">
        <v>6.81</v>
      </c>
      <c r="Q11" s="67">
        <v>18.899999999999999</v>
      </c>
      <c r="T11" s="111">
        <v>22.1</v>
      </c>
      <c r="U11" s="112">
        <v>19.8</v>
      </c>
      <c r="V11" s="112">
        <v>19.8</v>
      </c>
      <c r="W11" s="112">
        <v>17.600000000000001</v>
      </c>
      <c r="X11" s="112">
        <v>16.7</v>
      </c>
      <c r="Y11" s="112">
        <v>16.100000000000001</v>
      </c>
      <c r="Z11" s="112">
        <v>18</v>
      </c>
      <c r="AA11" s="112">
        <v>16.899999999999999</v>
      </c>
      <c r="AB11" s="112">
        <v>15.1</v>
      </c>
      <c r="AC11" s="112">
        <v>18.399999999999999</v>
      </c>
      <c r="AD11" s="112">
        <v>17.600000000000001</v>
      </c>
      <c r="AE11" s="113">
        <v>16.7</v>
      </c>
      <c r="AF11" s="111">
        <v>10.5</v>
      </c>
      <c r="AG11" s="112">
        <v>10.5</v>
      </c>
      <c r="AH11" s="112">
        <v>10.6</v>
      </c>
      <c r="AI11" s="112">
        <v>11.2</v>
      </c>
      <c r="AJ11" s="112">
        <v>11.2</v>
      </c>
      <c r="AK11" s="112">
        <v>11</v>
      </c>
      <c r="AL11" s="112">
        <v>7.7</v>
      </c>
      <c r="AM11" s="112">
        <v>7.7</v>
      </c>
      <c r="AN11" s="112">
        <v>7.7</v>
      </c>
      <c r="AO11" s="112">
        <v>8.8000000000000007</v>
      </c>
      <c r="AP11" s="112">
        <v>9.1999999999999993</v>
      </c>
      <c r="AQ11" s="113">
        <v>10.3</v>
      </c>
    </row>
    <row r="12" spans="1:43" x14ac:dyDescent="0.3">
      <c r="A12" s="68" t="s">
        <v>89</v>
      </c>
      <c r="B12" s="66" t="s">
        <v>55</v>
      </c>
      <c r="C12" s="67">
        <v>43</v>
      </c>
      <c r="D12" s="67">
        <v>7.12</v>
      </c>
      <c r="E12" s="67">
        <v>23</v>
      </c>
      <c r="G12" s="67">
        <v>44.8</v>
      </c>
      <c r="H12" s="67">
        <v>6.81</v>
      </c>
      <c r="I12" s="67">
        <v>23.1</v>
      </c>
      <c r="K12" s="67">
        <v>49.2</v>
      </c>
      <c r="L12" s="67">
        <v>7.07</v>
      </c>
      <c r="M12" s="67">
        <v>20.7</v>
      </c>
      <c r="O12" s="67">
        <v>64.8</v>
      </c>
      <c r="P12" s="67">
        <v>6.59</v>
      </c>
      <c r="Q12" s="67">
        <v>19.399999999999999</v>
      </c>
      <c r="T12" s="111">
        <v>15.4</v>
      </c>
      <c r="U12" s="112">
        <v>17.100000000000001</v>
      </c>
      <c r="V12" s="112">
        <v>18.3</v>
      </c>
      <c r="W12" s="112">
        <v>16.399999999999999</v>
      </c>
      <c r="X12" s="112">
        <v>15.2</v>
      </c>
      <c r="Y12" s="112">
        <v>15.5</v>
      </c>
      <c r="Z12" s="112">
        <v>14.7</v>
      </c>
      <c r="AA12" s="112">
        <v>15.4</v>
      </c>
      <c r="AB12" s="112">
        <v>13.7</v>
      </c>
      <c r="AC12" s="112">
        <v>18.2</v>
      </c>
      <c r="AD12" s="112">
        <v>18.899999999999999</v>
      </c>
      <c r="AE12" s="113">
        <v>19.899999999999999</v>
      </c>
      <c r="AF12" s="111">
        <v>6.9</v>
      </c>
      <c r="AG12" s="112">
        <v>7.4</v>
      </c>
      <c r="AH12" s="112">
        <v>8</v>
      </c>
      <c r="AI12" s="112">
        <v>7.9</v>
      </c>
      <c r="AJ12" s="112">
        <v>6.6</v>
      </c>
      <c r="AK12" s="112">
        <v>6.5</v>
      </c>
      <c r="AL12" s="112">
        <v>5.3</v>
      </c>
      <c r="AM12" s="112">
        <v>5.8</v>
      </c>
      <c r="AN12" s="112">
        <v>5.9</v>
      </c>
      <c r="AO12" s="112">
        <v>7.4</v>
      </c>
      <c r="AP12" s="112">
        <v>7.3</v>
      </c>
      <c r="AQ12" s="113">
        <v>6.8</v>
      </c>
    </row>
    <row r="13" spans="1:43" x14ac:dyDescent="0.3">
      <c r="A13" s="66"/>
      <c r="B13" s="66" t="s">
        <v>58</v>
      </c>
      <c r="C13" s="71">
        <f>AVERAGE(C10:C12)</f>
        <v>43.833333333333336</v>
      </c>
      <c r="D13" s="69">
        <f>AVERAGE(D10:D12)</f>
        <v>7.0033333333333339</v>
      </c>
      <c r="E13" s="70">
        <f>AVERAGE(E10:E12)</f>
        <v>22.233333333333334</v>
      </c>
      <c r="G13" s="71">
        <f>AVERAGE(G10:G12)</f>
        <v>41.766666666666666</v>
      </c>
      <c r="H13" s="72">
        <f>AVERAGE(H10:H12)</f>
        <v>6.836666666666666</v>
      </c>
      <c r="I13" s="73">
        <f>AVERAGE(I10:I12)</f>
        <v>23.466666666666669</v>
      </c>
      <c r="K13" s="71">
        <f>AVERAGE(K10:K12)</f>
        <v>54.533333333333339</v>
      </c>
      <c r="L13" s="72">
        <f>AVERAGE(L10:L12)</f>
        <v>6.6833333333333336</v>
      </c>
      <c r="M13" s="73">
        <f>AVERAGE(M10:M12)</f>
        <v>21.133333333333336</v>
      </c>
      <c r="O13" s="77">
        <f>AVERAGE(O10:O12)</f>
        <v>65.5</v>
      </c>
      <c r="P13" s="78">
        <f>AVERAGE(P10:P12)</f>
        <v>6.4533333333333331</v>
      </c>
      <c r="Q13" s="79">
        <f>AVERAGE(Q10:Q12)</f>
        <v>18.833333333333332</v>
      </c>
      <c r="T13" s="111">
        <v>19.7</v>
      </c>
      <c r="U13" s="112">
        <v>18</v>
      </c>
      <c r="V13" s="112">
        <v>20.3</v>
      </c>
      <c r="W13" s="112">
        <v>14.7</v>
      </c>
      <c r="X13" s="112">
        <v>16.100000000000001</v>
      </c>
      <c r="Y13" s="112">
        <v>15.8</v>
      </c>
      <c r="Z13" s="112">
        <v>12.4</v>
      </c>
      <c r="AA13" s="112">
        <v>14.3</v>
      </c>
      <c r="AB13" s="112">
        <v>16.899999999999999</v>
      </c>
      <c r="AC13" s="112">
        <v>16</v>
      </c>
      <c r="AD13" s="112">
        <v>17</v>
      </c>
      <c r="AE13" s="113">
        <v>19.2</v>
      </c>
      <c r="AF13" s="111">
        <v>8.4</v>
      </c>
      <c r="AG13" s="112">
        <v>7.9</v>
      </c>
      <c r="AH13" s="112">
        <v>7.8</v>
      </c>
      <c r="AI13" s="112">
        <v>6.8</v>
      </c>
      <c r="AJ13" s="112">
        <v>7.1</v>
      </c>
      <c r="AK13" s="112">
        <v>7.5</v>
      </c>
      <c r="AL13" s="112">
        <v>4.9000000000000004</v>
      </c>
      <c r="AM13" s="112">
        <v>5.7</v>
      </c>
      <c r="AN13" s="112">
        <v>6.6</v>
      </c>
      <c r="AO13" s="112">
        <v>5.8</v>
      </c>
      <c r="AP13" s="112">
        <v>6.6</v>
      </c>
      <c r="AQ13" s="113">
        <v>6.4</v>
      </c>
    </row>
    <row r="14" spans="1:43" x14ac:dyDescent="0.3">
      <c r="A14" s="66"/>
      <c r="B14" s="66" t="s">
        <v>0</v>
      </c>
      <c r="C14" s="67">
        <f>STDEV(C10,C11,C12)</f>
        <v>4.5081407845511388</v>
      </c>
      <c r="D14" s="67">
        <f>STDEV(D10,D11,D12)</f>
        <v>0.45632590692764008</v>
      </c>
      <c r="E14" s="67">
        <f>STDEV(E10,E11,E12)</f>
        <v>0.70945988845975805</v>
      </c>
      <c r="G14" s="67">
        <f>STDEV(G10,G11,G12)</f>
        <v>3.0005555041247503</v>
      </c>
      <c r="H14" s="67">
        <f>STDEV(H10,H11,H12)</f>
        <v>0.13203534880225612</v>
      </c>
      <c r="I14" s="67">
        <f>STDEV(I10,I11,I12)</f>
        <v>0.32145502536643106</v>
      </c>
      <c r="K14" s="67">
        <f>STDEV(K10,K11,K12)</f>
        <v>5.1597803570823944</v>
      </c>
      <c r="L14" s="67">
        <f>STDEV(L10,L11,L12)</f>
        <v>0.34947579792216449</v>
      </c>
      <c r="M14" s="67">
        <f>STDEV(M10,M11,M12)</f>
        <v>0.45092497528229047</v>
      </c>
      <c r="O14" s="67">
        <f>STDEV(O10,O11,O12)</f>
        <v>1.6643316977093285</v>
      </c>
      <c r="P14" s="67">
        <f>STDEV(P10,P11,P12)</f>
        <v>0.4411726797222752</v>
      </c>
      <c r="Q14" s="67">
        <f>STDEV(Q10,Q11,Q12)</f>
        <v>0.60277137733417041</v>
      </c>
      <c r="T14" s="111">
        <v>25.3</v>
      </c>
      <c r="U14" s="112">
        <v>24.4</v>
      </c>
      <c r="V14" s="112">
        <v>23.2</v>
      </c>
      <c r="W14" s="112">
        <v>20.6</v>
      </c>
      <c r="X14" s="112">
        <v>19.899999999999999</v>
      </c>
      <c r="Y14" s="112">
        <v>18.3</v>
      </c>
      <c r="Z14" s="112">
        <v>19.100000000000001</v>
      </c>
      <c r="AA14" s="112">
        <v>18.3</v>
      </c>
      <c r="AB14" s="112">
        <v>16.8</v>
      </c>
      <c r="AC14" s="112">
        <v>19.5</v>
      </c>
      <c r="AD14" s="112">
        <v>18.399999999999999</v>
      </c>
      <c r="AE14" s="113">
        <v>20.8</v>
      </c>
      <c r="AF14" s="111">
        <v>7.9</v>
      </c>
      <c r="AG14" s="112">
        <v>8</v>
      </c>
      <c r="AH14" s="112">
        <v>8.3000000000000007</v>
      </c>
      <c r="AI14" s="112">
        <v>9.5</v>
      </c>
      <c r="AJ14" s="112">
        <v>6.9</v>
      </c>
      <c r="AK14" s="112">
        <v>8.1</v>
      </c>
      <c r="AL14" s="112">
        <v>5.5</v>
      </c>
      <c r="AM14" s="112">
        <v>5.5</v>
      </c>
      <c r="AN14" s="112">
        <v>4.0999999999999996</v>
      </c>
      <c r="AO14" s="112">
        <v>5.9</v>
      </c>
      <c r="AP14" s="112">
        <v>6.1</v>
      </c>
      <c r="AQ14" s="113">
        <v>7.3</v>
      </c>
    </row>
    <row r="15" spans="1:43" x14ac:dyDescent="0.3">
      <c r="A15" s="66"/>
      <c r="B15" s="66"/>
      <c r="C15" s="67"/>
      <c r="D15" s="67"/>
      <c r="E15" s="67"/>
      <c r="G15" s="67"/>
      <c r="H15" s="67"/>
      <c r="I15" s="67"/>
      <c r="K15" s="67"/>
      <c r="L15" s="67"/>
      <c r="M15" s="67"/>
      <c r="O15" s="67"/>
      <c r="P15" s="67"/>
      <c r="Q15" s="67"/>
      <c r="T15" s="111">
        <v>25.8</v>
      </c>
      <c r="U15" s="112">
        <v>25.2</v>
      </c>
      <c r="V15" s="112">
        <v>25.1</v>
      </c>
      <c r="W15" s="112">
        <v>20</v>
      </c>
      <c r="X15" s="112">
        <v>21.6</v>
      </c>
      <c r="Y15" s="112">
        <v>20.100000000000001</v>
      </c>
      <c r="Z15" s="112">
        <v>21.9</v>
      </c>
      <c r="AA15" s="112">
        <v>22.8</v>
      </c>
      <c r="AB15" s="112">
        <v>22</v>
      </c>
      <c r="AC15" s="112">
        <v>23.7</v>
      </c>
      <c r="AD15" s="112">
        <v>24.1</v>
      </c>
      <c r="AE15" s="113">
        <v>24.1</v>
      </c>
      <c r="AF15" s="111">
        <v>6.7</v>
      </c>
      <c r="AG15" s="112">
        <v>7.1</v>
      </c>
      <c r="AH15" s="112">
        <v>6.8</v>
      </c>
      <c r="AI15" s="112">
        <v>6.2</v>
      </c>
      <c r="AJ15" s="112">
        <v>6.4</v>
      </c>
      <c r="AK15" s="112">
        <v>6.6</v>
      </c>
      <c r="AL15" s="112">
        <v>5.2</v>
      </c>
      <c r="AM15" s="112">
        <v>6</v>
      </c>
      <c r="AN15" s="112">
        <v>5.2</v>
      </c>
      <c r="AO15" s="112">
        <v>6.1</v>
      </c>
      <c r="AP15" s="112">
        <v>5.8</v>
      </c>
      <c r="AQ15" s="113">
        <v>4.8</v>
      </c>
    </row>
    <row r="16" spans="1:43" x14ac:dyDescent="0.3">
      <c r="A16" s="60" t="s">
        <v>88</v>
      </c>
      <c r="B16" s="66" t="s">
        <v>53</v>
      </c>
      <c r="C16" s="67">
        <v>50.1</v>
      </c>
      <c r="D16" s="67">
        <v>14.6</v>
      </c>
      <c r="E16" s="67">
        <v>7.78</v>
      </c>
      <c r="G16" s="67">
        <v>46.2</v>
      </c>
      <c r="H16" s="67">
        <v>13</v>
      </c>
      <c r="I16" s="67">
        <v>9.94</v>
      </c>
      <c r="K16" s="67">
        <v>51.9</v>
      </c>
      <c r="L16" s="67">
        <v>10.9</v>
      </c>
      <c r="M16" s="67">
        <v>6.96</v>
      </c>
      <c r="O16" s="67">
        <v>59.3</v>
      </c>
      <c r="P16" s="67">
        <v>12.1</v>
      </c>
      <c r="Q16" s="67">
        <v>5.76</v>
      </c>
      <c r="T16" s="111">
        <v>29.4</v>
      </c>
      <c r="U16" s="112">
        <v>30</v>
      </c>
      <c r="V16" s="112">
        <v>27.4</v>
      </c>
      <c r="W16" s="112">
        <v>28.8</v>
      </c>
      <c r="X16" s="112">
        <v>27.4</v>
      </c>
      <c r="Y16" s="112">
        <v>25.1</v>
      </c>
      <c r="Z16" s="112">
        <v>28</v>
      </c>
      <c r="AA16" s="112">
        <v>28</v>
      </c>
      <c r="AB16" s="112">
        <v>24.7</v>
      </c>
      <c r="AC16" s="112">
        <v>30.7</v>
      </c>
      <c r="AD16" s="112">
        <v>31.4</v>
      </c>
      <c r="AE16" s="113">
        <v>31</v>
      </c>
      <c r="AF16" s="111">
        <v>9</v>
      </c>
      <c r="AG16" s="112">
        <v>7.9</v>
      </c>
      <c r="AH16" s="112">
        <v>8.5</v>
      </c>
      <c r="AI16" s="112">
        <v>7.7</v>
      </c>
      <c r="AJ16" s="112">
        <v>7.7</v>
      </c>
      <c r="AK16" s="112">
        <v>7</v>
      </c>
      <c r="AL16" s="112">
        <v>6.1</v>
      </c>
      <c r="AM16" s="112">
        <v>6.4</v>
      </c>
      <c r="AN16" s="112">
        <v>5.5</v>
      </c>
      <c r="AO16" s="112">
        <v>6.3</v>
      </c>
      <c r="AP16" s="112">
        <v>5.8</v>
      </c>
      <c r="AQ16" s="113">
        <v>6.3</v>
      </c>
    </row>
    <row r="17" spans="1:43" x14ac:dyDescent="0.3">
      <c r="A17" s="68" t="s">
        <v>87</v>
      </c>
      <c r="B17" s="66" t="s">
        <v>54</v>
      </c>
      <c r="C17" s="67">
        <v>54.3</v>
      </c>
      <c r="D17" s="67">
        <v>12.8</v>
      </c>
      <c r="E17" s="67">
        <v>7.96</v>
      </c>
      <c r="G17" s="67">
        <v>43</v>
      </c>
      <c r="H17" s="67">
        <v>13.4</v>
      </c>
      <c r="I17" s="67">
        <v>9.77</v>
      </c>
      <c r="K17" s="67">
        <v>49.5</v>
      </c>
      <c r="L17" s="67">
        <v>11.1</v>
      </c>
      <c r="M17" s="67">
        <v>6.61</v>
      </c>
      <c r="O17" s="67">
        <v>61.4</v>
      </c>
      <c r="P17" s="67">
        <v>11.6</v>
      </c>
      <c r="Q17" s="67">
        <v>5.86</v>
      </c>
      <c r="T17" s="111">
        <v>35.200000000000003</v>
      </c>
      <c r="U17" s="112">
        <v>34.700000000000003</v>
      </c>
      <c r="V17" s="112">
        <v>33.9</v>
      </c>
      <c r="W17" s="112">
        <v>28.2</v>
      </c>
      <c r="X17" s="112">
        <v>26.7</v>
      </c>
      <c r="Y17" s="112">
        <v>25.9</v>
      </c>
      <c r="Z17" s="112">
        <v>25.5</v>
      </c>
      <c r="AA17" s="112">
        <v>25.4</v>
      </c>
      <c r="AB17" s="112">
        <v>24.4</v>
      </c>
      <c r="AC17" s="112">
        <v>30.2</v>
      </c>
      <c r="AD17" s="112">
        <v>29.1</v>
      </c>
      <c r="AE17" s="113">
        <v>27.9</v>
      </c>
      <c r="AF17" s="111">
        <v>11</v>
      </c>
      <c r="AG17" s="112">
        <v>10.5</v>
      </c>
      <c r="AH17" s="112">
        <v>10.5</v>
      </c>
      <c r="AI17" s="112">
        <v>10</v>
      </c>
      <c r="AJ17" s="112">
        <v>9.3000000000000007</v>
      </c>
      <c r="AK17" s="112">
        <v>8.1999999999999993</v>
      </c>
      <c r="AL17" s="112">
        <v>6</v>
      </c>
      <c r="AM17" s="112">
        <v>5.5</v>
      </c>
      <c r="AN17" s="112">
        <v>6.1</v>
      </c>
      <c r="AO17" s="112">
        <v>5.9</v>
      </c>
      <c r="AP17" s="112">
        <v>6.3</v>
      </c>
      <c r="AQ17" s="113">
        <v>6.8</v>
      </c>
    </row>
    <row r="18" spans="1:43" x14ac:dyDescent="0.3">
      <c r="A18" s="68" t="s">
        <v>89</v>
      </c>
      <c r="B18" s="66" t="s">
        <v>55</v>
      </c>
      <c r="C18" s="67">
        <v>58.6</v>
      </c>
      <c r="D18" s="67">
        <v>13</v>
      </c>
      <c r="E18" s="67">
        <v>6.88</v>
      </c>
      <c r="G18" s="67">
        <v>43.2</v>
      </c>
      <c r="H18" s="67">
        <v>13</v>
      </c>
      <c r="I18" s="67">
        <v>8.2899999999999991</v>
      </c>
      <c r="K18" s="67">
        <v>52.2</v>
      </c>
      <c r="L18" s="67">
        <v>10.8</v>
      </c>
      <c r="M18" s="67">
        <v>6.55</v>
      </c>
      <c r="O18" s="67">
        <v>50.5</v>
      </c>
      <c r="P18" s="67">
        <v>13.5</v>
      </c>
      <c r="Q18" s="67">
        <v>6.43</v>
      </c>
      <c r="T18" s="111">
        <v>4.3</v>
      </c>
      <c r="U18" s="112">
        <v>4.0999999999999996</v>
      </c>
      <c r="V18" s="112">
        <v>4.3</v>
      </c>
      <c r="W18" s="112">
        <v>4.3</v>
      </c>
      <c r="X18" s="112">
        <v>4.5999999999999996</v>
      </c>
      <c r="Y18" s="112">
        <v>3.5</v>
      </c>
      <c r="Z18" s="112">
        <v>4.0999999999999996</v>
      </c>
      <c r="AA18" s="112">
        <v>4.0999999999999996</v>
      </c>
      <c r="AB18" s="112">
        <v>3.4</v>
      </c>
      <c r="AC18" s="112">
        <v>4.3</v>
      </c>
      <c r="AD18" s="112">
        <v>4.5</v>
      </c>
      <c r="AE18" s="113">
        <v>4.4000000000000004</v>
      </c>
      <c r="AF18" s="111">
        <v>12.6</v>
      </c>
      <c r="AG18" s="112">
        <v>12.7</v>
      </c>
      <c r="AH18" s="112">
        <v>12.8</v>
      </c>
      <c r="AI18" s="112">
        <v>12</v>
      </c>
      <c r="AJ18" s="112">
        <v>12.3</v>
      </c>
      <c r="AK18" s="112">
        <v>12.3</v>
      </c>
      <c r="AL18" s="112">
        <v>11.5</v>
      </c>
      <c r="AM18" s="112">
        <v>12</v>
      </c>
      <c r="AN18" s="112">
        <v>10.1</v>
      </c>
      <c r="AO18" s="112">
        <v>9.8000000000000007</v>
      </c>
      <c r="AP18" s="112">
        <v>9.8000000000000007</v>
      </c>
      <c r="AQ18" s="113">
        <v>10.3</v>
      </c>
    </row>
    <row r="19" spans="1:43" ht="14.5" thickBot="1" x14ac:dyDescent="0.35">
      <c r="A19" s="68" t="s">
        <v>90</v>
      </c>
      <c r="B19" s="66" t="s">
        <v>58</v>
      </c>
      <c r="C19" s="71">
        <f>AVERAGE(C16:C18)</f>
        <v>54.333333333333336</v>
      </c>
      <c r="D19" s="69">
        <f>AVERAGE(D16:D18)</f>
        <v>13.466666666666667</v>
      </c>
      <c r="E19" s="70">
        <f>AVERAGE(E16:E18)</f>
        <v>7.54</v>
      </c>
      <c r="G19" s="71">
        <f>AVERAGE(G16:G18)</f>
        <v>44.133333333333333</v>
      </c>
      <c r="H19" s="72">
        <f>AVERAGE(H16:H18)</f>
        <v>13.133333333333333</v>
      </c>
      <c r="I19" s="73">
        <f>AVERAGE(I16:I18)</f>
        <v>9.3333333333333339</v>
      </c>
      <c r="K19" s="71">
        <f>AVERAGE(K16:K18)</f>
        <v>51.20000000000001</v>
      </c>
      <c r="L19" s="72">
        <f>AVERAGE(L16:L18)</f>
        <v>10.933333333333332</v>
      </c>
      <c r="M19" s="73">
        <f>AVERAGE(M16:M18)</f>
        <v>6.706666666666667</v>
      </c>
      <c r="O19" s="77">
        <f>AVERAGE(O16:O18)</f>
        <v>57.066666666666663</v>
      </c>
      <c r="P19" s="78">
        <f>AVERAGE(P16:P18)</f>
        <v>12.4</v>
      </c>
      <c r="Q19" s="79">
        <f>AVERAGE(Q16:Q18)</f>
        <v>6.0166666666666666</v>
      </c>
      <c r="T19" s="114">
        <v>15.9</v>
      </c>
      <c r="U19" s="115">
        <v>17.3</v>
      </c>
      <c r="V19" s="115">
        <v>18</v>
      </c>
      <c r="W19" s="115">
        <v>14.2</v>
      </c>
      <c r="X19" s="115">
        <v>14.7</v>
      </c>
      <c r="Y19" s="115">
        <v>14.6</v>
      </c>
      <c r="Z19" s="115">
        <v>13.3</v>
      </c>
      <c r="AA19" s="115">
        <v>13.6</v>
      </c>
      <c r="AB19" s="115">
        <v>14.7</v>
      </c>
      <c r="AC19" s="115">
        <v>16.399999999999999</v>
      </c>
      <c r="AD19" s="115">
        <v>17.600000000000001</v>
      </c>
      <c r="AE19" s="116">
        <v>17.7</v>
      </c>
      <c r="AF19" s="114">
        <v>15.5</v>
      </c>
      <c r="AG19" s="115">
        <v>15.4</v>
      </c>
      <c r="AH19" s="115">
        <v>14.9</v>
      </c>
      <c r="AI19" s="115">
        <v>16.5</v>
      </c>
      <c r="AJ19" s="115">
        <v>16.399999999999999</v>
      </c>
      <c r="AK19" s="115">
        <v>16.7</v>
      </c>
      <c r="AL19" s="115">
        <v>13.5</v>
      </c>
      <c r="AM19" s="115">
        <v>13.8</v>
      </c>
      <c r="AN19" s="115">
        <v>13.3</v>
      </c>
      <c r="AO19" s="115">
        <v>13</v>
      </c>
      <c r="AP19" s="115">
        <v>12.3</v>
      </c>
      <c r="AQ19" s="116">
        <v>12.6</v>
      </c>
    </row>
    <row r="20" spans="1:43" x14ac:dyDescent="0.3">
      <c r="A20" s="66"/>
      <c r="B20" s="66" t="s">
        <v>0</v>
      </c>
      <c r="C20" s="67">
        <f>STDEV(C16,C17,C18)</f>
        <v>4.2500980380849258</v>
      </c>
      <c r="D20" s="67">
        <f>STDEV(D16,D17,D18)</f>
        <v>0.98657657246324904</v>
      </c>
      <c r="E20" s="67">
        <f>STDEV(E16,E17,E18)</f>
        <v>0.57861904565957734</v>
      </c>
      <c r="G20" s="67">
        <f>STDEV(G16,G17,G18)</f>
        <v>1.7925772879665014</v>
      </c>
      <c r="H20" s="67">
        <f>STDEV(H16,H17,H18)</f>
        <v>0.23094010767585052</v>
      </c>
      <c r="I20" s="67">
        <f>STDEV(I16,I17,I18)</f>
        <v>0.90754246916237125</v>
      </c>
      <c r="K20" s="67">
        <f>STDEV(K16,K17,K18)</f>
        <v>1.4798648586948748</v>
      </c>
      <c r="L20" s="67">
        <f>STDEV(L16,L17,L18)</f>
        <v>0.15275252316519414</v>
      </c>
      <c r="M20" s="67">
        <f>STDEV(M16,M17,M18)</f>
        <v>0.22143471573656495</v>
      </c>
      <c r="O20" s="67">
        <f>STDEV(O16,O17,O18)</f>
        <v>5.7830211250983101</v>
      </c>
      <c r="P20" s="67">
        <f>STDEV(P16,P17,P18)</f>
        <v>0.9848857801796107</v>
      </c>
      <c r="Q20" s="67">
        <f>STDEV(Q16,Q17,Q18)</f>
        <v>0.36143233576055867</v>
      </c>
    </row>
    <row r="21" spans="1:43" x14ac:dyDescent="0.3">
      <c r="A21" s="66"/>
      <c r="B21" s="66"/>
      <c r="C21" s="66"/>
      <c r="D21" s="66"/>
      <c r="E21" s="66"/>
      <c r="G21" s="66"/>
      <c r="H21" s="66"/>
      <c r="I21" s="66"/>
      <c r="K21" s="66"/>
      <c r="L21" s="66"/>
      <c r="M21" s="66"/>
      <c r="O21" s="66"/>
      <c r="P21" s="66"/>
      <c r="Q21" s="66"/>
      <c r="T21" s="117" t="s">
        <v>128</v>
      </c>
      <c r="U21" s="117" t="s">
        <v>129</v>
      </c>
      <c r="V21" s="117" t="s">
        <v>130</v>
      </c>
    </row>
    <row r="22" spans="1:43" x14ac:dyDescent="0.3">
      <c r="A22" s="60" t="s">
        <v>60</v>
      </c>
      <c r="B22" s="66" t="s">
        <v>53</v>
      </c>
      <c r="C22" s="67">
        <v>38</v>
      </c>
      <c r="D22" s="67">
        <v>13.6</v>
      </c>
      <c r="E22" s="67">
        <v>19.8</v>
      </c>
      <c r="G22" s="67">
        <v>49.3</v>
      </c>
      <c r="H22" s="67">
        <v>9.65</v>
      </c>
      <c r="I22" s="67">
        <v>19.100000000000001</v>
      </c>
      <c r="K22" s="67">
        <v>49.5</v>
      </c>
      <c r="L22" s="67">
        <v>8.49</v>
      </c>
      <c r="M22" s="67">
        <v>16.600000000000001</v>
      </c>
      <c r="O22" s="67">
        <v>56.3</v>
      </c>
      <c r="P22" s="67">
        <v>10.9</v>
      </c>
      <c r="Q22" s="67">
        <v>13.9</v>
      </c>
      <c r="S22" s="59" t="s">
        <v>131</v>
      </c>
      <c r="T22" s="59">
        <f>AVERAGE(T4:AE4)</f>
        <v>0.89166666666666661</v>
      </c>
      <c r="U22" s="59">
        <f>AVERAGE(AF4:AQ4)</f>
        <v>22.333333333333332</v>
      </c>
      <c r="V22" s="59">
        <f>T22/U22</f>
        <v>3.9925373134328361E-2</v>
      </c>
    </row>
    <row r="23" spans="1:43" x14ac:dyDescent="0.3">
      <c r="A23" s="68" t="s">
        <v>87</v>
      </c>
      <c r="B23" s="66" t="s">
        <v>54</v>
      </c>
      <c r="C23" s="67">
        <v>44.1</v>
      </c>
      <c r="D23" s="67">
        <v>11.7</v>
      </c>
      <c r="E23" s="67">
        <v>18.5</v>
      </c>
      <c r="G23" s="67">
        <v>42.6</v>
      </c>
      <c r="H23" s="67">
        <v>9.48</v>
      </c>
      <c r="I23" s="67">
        <v>18</v>
      </c>
      <c r="K23" s="67">
        <v>45.9</v>
      </c>
      <c r="L23" s="67">
        <v>9.27</v>
      </c>
      <c r="M23" s="67">
        <v>15.7</v>
      </c>
      <c r="O23" s="67">
        <v>49.2</v>
      </c>
      <c r="P23" s="67">
        <v>12.2</v>
      </c>
      <c r="Q23" s="67">
        <v>13.8</v>
      </c>
      <c r="S23" s="59" t="s">
        <v>132</v>
      </c>
      <c r="T23" s="59">
        <f t="shared" ref="T23:T37" si="0">AVERAGE(T5:AE5)</f>
        <v>6.7499999999999991</v>
      </c>
      <c r="U23" s="59">
        <f t="shared" ref="U23:U37" si="1">AVERAGE(AF5:AQ5)</f>
        <v>21.416666666666668</v>
      </c>
      <c r="V23" s="59">
        <f t="shared" ref="V23:V37" si="2">T23/U23</f>
        <v>0.31517509727626453</v>
      </c>
    </row>
    <row r="24" spans="1:43" x14ac:dyDescent="0.3">
      <c r="A24" s="68" t="s">
        <v>89</v>
      </c>
      <c r="B24" s="66" t="s">
        <v>55</v>
      </c>
      <c r="C24" s="67">
        <v>43.3</v>
      </c>
      <c r="D24" s="67">
        <v>13</v>
      </c>
      <c r="E24" s="67">
        <v>18.7</v>
      </c>
      <c r="G24" s="67">
        <v>42.4</v>
      </c>
      <c r="H24" s="67">
        <v>9.89</v>
      </c>
      <c r="I24" s="67">
        <v>18.7</v>
      </c>
      <c r="K24" s="67">
        <v>30.2</v>
      </c>
      <c r="L24" s="67">
        <v>10.8</v>
      </c>
      <c r="M24" s="67">
        <v>17.600000000000001</v>
      </c>
      <c r="O24" s="67">
        <v>40.299999999999997</v>
      </c>
      <c r="P24" s="67">
        <v>13</v>
      </c>
      <c r="Q24" s="67">
        <v>15.1</v>
      </c>
      <c r="S24" s="59" t="s">
        <v>133</v>
      </c>
      <c r="T24" s="59">
        <f t="shared" si="0"/>
        <v>12.483333333333333</v>
      </c>
      <c r="U24" s="59">
        <f t="shared" si="1"/>
        <v>7.416666666666667</v>
      </c>
      <c r="V24" s="59">
        <f t="shared" si="2"/>
        <v>1.6831460674157301</v>
      </c>
    </row>
    <row r="25" spans="1:43" x14ac:dyDescent="0.3">
      <c r="A25" s="68" t="s">
        <v>91</v>
      </c>
      <c r="B25" s="66" t="s">
        <v>58</v>
      </c>
      <c r="C25" s="71">
        <f>AVERAGE(C22:C24)</f>
        <v>41.8</v>
      </c>
      <c r="D25" s="69">
        <f>AVERAGE(D22:D24)</f>
        <v>12.766666666666666</v>
      </c>
      <c r="E25" s="70">
        <f>AVERAGE(E22:E24)</f>
        <v>19</v>
      </c>
      <c r="G25" s="71">
        <f>AVERAGE(G22:G24)</f>
        <v>44.766666666666673</v>
      </c>
      <c r="H25" s="72">
        <f>AVERAGE(H22:H24)</f>
        <v>9.6733333333333338</v>
      </c>
      <c r="I25" s="73">
        <f>AVERAGE(I22:I24)</f>
        <v>18.599999999999998</v>
      </c>
      <c r="K25" s="71">
        <f>AVERAGE(K22:K24)</f>
        <v>41.866666666666667</v>
      </c>
      <c r="L25" s="72">
        <f>AVERAGE(L22:L24)</f>
        <v>9.52</v>
      </c>
      <c r="M25" s="73">
        <f>AVERAGE(M22:M24)</f>
        <v>16.633333333333333</v>
      </c>
      <c r="O25" s="77">
        <f>AVERAGE(O22:O24)</f>
        <v>48.6</v>
      </c>
      <c r="P25" s="78">
        <f>AVERAGE(P22:P24)</f>
        <v>12.033333333333333</v>
      </c>
      <c r="Q25" s="79">
        <f>AVERAGE(Q22:Q24)</f>
        <v>14.266666666666667</v>
      </c>
      <c r="S25" s="59" t="s">
        <v>134</v>
      </c>
      <c r="T25" s="59">
        <f t="shared" si="0"/>
        <v>11.008333333333335</v>
      </c>
      <c r="U25" s="59">
        <f t="shared" si="1"/>
        <v>17.125</v>
      </c>
      <c r="V25" s="59">
        <f t="shared" si="2"/>
        <v>0.64282238442822393</v>
      </c>
    </row>
    <row r="26" spans="1:43" x14ac:dyDescent="0.3">
      <c r="A26" s="66"/>
      <c r="B26" s="66" t="s">
        <v>0</v>
      </c>
      <c r="C26" s="67">
        <f>STDEV(C22,C23,C24)</f>
        <v>3.3151168908501552</v>
      </c>
      <c r="D26" s="67">
        <f>STDEV(D22,D23,D24)</f>
        <v>0.97125348562223124</v>
      </c>
      <c r="E26" s="67">
        <f>STDEV(E22,E23,E24)</f>
        <v>0.70000000000000051</v>
      </c>
      <c r="G26" s="67">
        <f>STDEV(G22,G23,G24)</f>
        <v>3.9272551907577027</v>
      </c>
      <c r="H26" s="67">
        <f>STDEV(H22,H23,H24)</f>
        <v>0.20599352740640509</v>
      </c>
      <c r="I26" s="76">
        <f>STDEV(I22,I23,I24)</f>
        <v>0.55677643628300277</v>
      </c>
      <c r="K26" s="67">
        <f>STDEV(K22,K23,K24)</f>
        <v>10.262715689978593</v>
      </c>
      <c r="L26" s="67">
        <f>STDEV(L22,L23,L24)</f>
        <v>1.1751170154499617</v>
      </c>
      <c r="M26" s="67">
        <f>STDEV(M22,M23,M24)</f>
        <v>0.95043849529221791</v>
      </c>
      <c r="O26" s="67">
        <f>STDEV(O22,O23,O24)</f>
        <v>8.0168572395920545</v>
      </c>
      <c r="P26" s="67">
        <f>STDEV(P22,P23,P24)</f>
        <v>1.0598742063723094</v>
      </c>
      <c r="Q26" s="67">
        <f>STDEV(Q22,Q23,Q24)</f>
        <v>0.72341781380702297</v>
      </c>
      <c r="S26" s="59" t="s">
        <v>135</v>
      </c>
      <c r="T26" s="59">
        <f t="shared" si="0"/>
        <v>23.475000000000005</v>
      </c>
      <c r="U26" s="59">
        <f t="shared" si="1"/>
        <v>9.2000000000000011</v>
      </c>
      <c r="V26" s="59">
        <f t="shared" si="2"/>
        <v>2.5516304347826089</v>
      </c>
    </row>
    <row r="27" spans="1:43" x14ac:dyDescent="0.3">
      <c r="A27" s="66"/>
      <c r="B27" s="66"/>
      <c r="C27" s="66"/>
      <c r="D27" s="66"/>
      <c r="E27" s="66"/>
      <c r="G27" s="66"/>
      <c r="H27" s="66"/>
      <c r="I27" s="66"/>
      <c r="K27" s="66"/>
      <c r="L27" s="66"/>
      <c r="M27" s="66"/>
      <c r="O27" s="66"/>
      <c r="P27" s="66"/>
      <c r="Q27" s="66"/>
      <c r="S27" s="59" t="s">
        <v>136</v>
      </c>
      <c r="T27" s="59">
        <f t="shared" si="0"/>
        <v>24.741666666666664</v>
      </c>
      <c r="U27" s="59">
        <f t="shared" si="1"/>
        <v>8.8250000000000011</v>
      </c>
      <c r="V27" s="59">
        <f t="shared" si="2"/>
        <v>2.8035882908404148</v>
      </c>
    </row>
    <row r="28" spans="1:43" x14ac:dyDescent="0.3">
      <c r="A28" s="60" t="s">
        <v>62</v>
      </c>
      <c r="B28" s="66" t="s">
        <v>53</v>
      </c>
      <c r="C28" s="67">
        <v>23.9</v>
      </c>
      <c r="D28" s="67">
        <v>23.6</v>
      </c>
      <c r="E28" s="67">
        <v>8.42</v>
      </c>
      <c r="G28" s="67">
        <v>36.200000000000003</v>
      </c>
      <c r="H28" s="67">
        <v>24.3</v>
      </c>
      <c r="I28" s="67">
        <v>10.6</v>
      </c>
      <c r="K28" s="67">
        <v>36.9</v>
      </c>
      <c r="L28" s="67">
        <v>23.3</v>
      </c>
      <c r="M28" s="67">
        <v>8.07</v>
      </c>
      <c r="O28" s="67">
        <v>42.1</v>
      </c>
      <c r="P28" s="67">
        <v>25.4</v>
      </c>
      <c r="Q28" s="67">
        <v>8.18</v>
      </c>
      <c r="S28" s="59" t="s">
        <v>137</v>
      </c>
      <c r="T28" s="59">
        <f t="shared" si="0"/>
        <v>18.45</v>
      </c>
      <c r="U28" s="59">
        <f t="shared" si="1"/>
        <v>9.2583333333333346</v>
      </c>
      <c r="V28" s="59">
        <f t="shared" si="2"/>
        <v>1.9927992799279926</v>
      </c>
    </row>
    <row r="29" spans="1:43" x14ac:dyDescent="0.3">
      <c r="A29" s="68" t="s">
        <v>87</v>
      </c>
      <c r="B29" s="66" t="s">
        <v>54</v>
      </c>
      <c r="C29" s="67">
        <v>24.1</v>
      </c>
      <c r="D29" s="67">
        <v>22.9</v>
      </c>
      <c r="E29" s="67">
        <v>8.6300000000000008</v>
      </c>
      <c r="G29" s="67">
        <v>37.1</v>
      </c>
      <c r="H29" s="67">
        <v>23.9</v>
      </c>
      <c r="I29" s="67">
        <v>12</v>
      </c>
      <c r="K29" s="67">
        <v>35.5</v>
      </c>
      <c r="L29" s="67">
        <v>22.9</v>
      </c>
      <c r="M29" s="67">
        <v>8.24</v>
      </c>
      <c r="O29" s="67">
        <v>47.8</v>
      </c>
      <c r="P29" s="67">
        <v>22.3</v>
      </c>
      <c r="Q29" s="67">
        <v>7.82</v>
      </c>
      <c r="S29" s="59" t="s">
        <v>138</v>
      </c>
      <c r="T29" s="59">
        <f t="shared" si="0"/>
        <v>17.900000000000002</v>
      </c>
      <c r="U29" s="59">
        <f t="shared" si="1"/>
        <v>9.7000000000000011</v>
      </c>
      <c r="V29" s="59">
        <f t="shared" si="2"/>
        <v>1.8453608247422681</v>
      </c>
    </row>
    <row r="30" spans="1:43" x14ac:dyDescent="0.3">
      <c r="A30" s="68" t="s">
        <v>89</v>
      </c>
      <c r="B30" s="66" t="s">
        <v>55</v>
      </c>
      <c r="C30" s="67">
        <v>28.3</v>
      </c>
      <c r="D30" s="67">
        <v>21.8</v>
      </c>
      <c r="E30" s="67">
        <v>9.18</v>
      </c>
      <c r="G30" s="67">
        <v>36.9</v>
      </c>
      <c r="H30" s="67">
        <v>24.8</v>
      </c>
      <c r="I30" s="67">
        <v>13.1</v>
      </c>
      <c r="K30" s="67">
        <v>41.8</v>
      </c>
      <c r="L30" s="67">
        <v>22.7</v>
      </c>
      <c r="M30" s="67">
        <v>8.51</v>
      </c>
      <c r="O30" s="67">
        <v>47.2</v>
      </c>
      <c r="P30" s="67">
        <v>23.8</v>
      </c>
      <c r="Q30" s="67">
        <v>7.73</v>
      </c>
      <c r="S30" s="59" t="s">
        <v>139</v>
      </c>
      <c r="T30" s="59">
        <f t="shared" si="0"/>
        <v>16.558333333333334</v>
      </c>
      <c r="U30" s="59">
        <f t="shared" si="1"/>
        <v>6.8166666666666664</v>
      </c>
      <c r="V30" s="59">
        <f t="shared" si="2"/>
        <v>2.4290953545232274</v>
      </c>
    </row>
    <row r="31" spans="1:43" x14ac:dyDescent="0.3">
      <c r="A31" s="68" t="s">
        <v>92</v>
      </c>
      <c r="B31" s="66" t="s">
        <v>56</v>
      </c>
      <c r="C31" s="71">
        <f>AVERAGE(C28:C30)</f>
        <v>25.433333333333334</v>
      </c>
      <c r="D31" s="69">
        <f>AVERAGE(D28:D30)</f>
        <v>22.766666666666666</v>
      </c>
      <c r="E31" s="70">
        <f>AVERAGE(E28:E30)</f>
        <v>8.7433333333333341</v>
      </c>
      <c r="G31" s="71">
        <f>AVERAGE(G28:G30)</f>
        <v>36.733333333333341</v>
      </c>
      <c r="H31" s="72">
        <f>AVERAGE(H28:H30)</f>
        <v>24.333333333333332</v>
      </c>
      <c r="I31" s="73">
        <f>AVERAGE(I28:I30)</f>
        <v>11.9</v>
      </c>
      <c r="K31" s="71">
        <f>AVERAGE(K28:K30)</f>
        <v>38.06666666666667</v>
      </c>
      <c r="L31" s="72">
        <f>AVERAGE(L28:L30)</f>
        <v>22.966666666666669</v>
      </c>
      <c r="M31" s="73">
        <f>AVERAGE(M28:M30)</f>
        <v>8.2733333333333334</v>
      </c>
      <c r="O31" s="77">
        <f>AVERAGE(O28:O30)</f>
        <v>45.70000000000001</v>
      </c>
      <c r="P31" s="78">
        <f>AVERAGE(P28:P30)</f>
        <v>23.833333333333332</v>
      </c>
      <c r="Q31" s="79">
        <f>AVERAGE(Q28:Q30)</f>
        <v>7.91</v>
      </c>
      <c r="S31" s="59" t="s">
        <v>140</v>
      </c>
      <c r="T31" s="59">
        <f t="shared" si="0"/>
        <v>16.7</v>
      </c>
      <c r="U31" s="59">
        <f t="shared" si="1"/>
        <v>6.791666666666667</v>
      </c>
      <c r="V31" s="59">
        <f t="shared" si="2"/>
        <v>2.458895705521472</v>
      </c>
    </row>
    <row r="32" spans="1:43" x14ac:dyDescent="0.3">
      <c r="A32" s="66"/>
      <c r="B32" s="66" t="s">
        <v>0</v>
      </c>
      <c r="C32" s="67">
        <f>STDEV(C28,C29,C30)</f>
        <v>2.4846193538112304</v>
      </c>
      <c r="D32" s="67">
        <f>STDEV(D28,D29,D30)</f>
        <v>0.90737717258774686</v>
      </c>
      <c r="E32" s="67">
        <f>STDEV(E28,E29,E30)</f>
        <v>0.392470805708314</v>
      </c>
      <c r="G32" s="67">
        <f>STDEV(G28,G29,G30)</f>
        <v>0.47258156262525952</v>
      </c>
      <c r="H32" s="67">
        <f>STDEV(H28,H29,H30)</f>
        <v>0.45092497528229047</v>
      </c>
      <c r="I32" s="67">
        <f>STDEV(I28,I29,I30)</f>
        <v>1.2529964086141669</v>
      </c>
      <c r="K32" s="67">
        <f>STDEV(K28,K29,K30)</f>
        <v>3.3080709383768245</v>
      </c>
      <c r="L32" s="67">
        <f>STDEV(L28,L29,L30)</f>
        <v>0.30550504633039016</v>
      </c>
      <c r="M32" s="67">
        <f>STDEV(M28,M29,M30)</f>
        <v>0.22188585654190132</v>
      </c>
      <c r="O32" s="67">
        <f>STDEV(O28,O29,O30)</f>
        <v>3.1320919526731639</v>
      </c>
      <c r="P32" s="67">
        <f>STDEV(P28,P29,P30)</f>
        <v>1.5502687938977968</v>
      </c>
      <c r="Q32" s="67">
        <f>STDEV(Q28,Q29,Q30)</f>
        <v>0.23811761799581277</v>
      </c>
      <c r="S32" s="59" t="s">
        <v>141</v>
      </c>
      <c r="T32" s="59">
        <f t="shared" si="0"/>
        <v>20.383333333333336</v>
      </c>
      <c r="U32" s="59">
        <f t="shared" si="1"/>
        <v>6.9249999999999998</v>
      </c>
      <c r="V32" s="59">
        <f t="shared" si="2"/>
        <v>2.9434416365824312</v>
      </c>
    </row>
    <row r="33" spans="1:22" x14ac:dyDescent="0.3">
      <c r="A33" s="66"/>
      <c r="B33" s="66"/>
      <c r="C33" s="66"/>
      <c r="D33" s="66"/>
      <c r="E33" s="66"/>
      <c r="G33" s="66"/>
      <c r="H33" s="66"/>
      <c r="I33" s="66"/>
      <c r="K33" s="66"/>
      <c r="L33" s="66"/>
      <c r="M33" s="66"/>
      <c r="O33" s="66"/>
      <c r="P33" s="66"/>
      <c r="Q33" s="66"/>
      <c r="S33" s="59" t="s">
        <v>142</v>
      </c>
      <c r="T33" s="59">
        <f t="shared" si="0"/>
        <v>23.033333333333331</v>
      </c>
      <c r="U33" s="59">
        <f t="shared" si="1"/>
        <v>6.0750000000000002</v>
      </c>
      <c r="V33" s="59">
        <f t="shared" si="2"/>
        <v>3.7914951989026058</v>
      </c>
    </row>
    <row r="34" spans="1:22" x14ac:dyDescent="0.3">
      <c r="A34" s="60" t="s">
        <v>63</v>
      </c>
      <c r="B34" s="66" t="s">
        <v>53</v>
      </c>
      <c r="C34" s="67">
        <v>30.8</v>
      </c>
      <c r="D34" s="67">
        <v>28.4</v>
      </c>
      <c r="E34" s="67">
        <v>10.3</v>
      </c>
      <c r="G34" s="67">
        <v>30.7</v>
      </c>
      <c r="H34" s="67">
        <v>25.4</v>
      </c>
      <c r="I34" s="67">
        <v>9.33</v>
      </c>
      <c r="K34" s="67">
        <v>36.799999999999997</v>
      </c>
      <c r="L34" s="67">
        <v>23.4</v>
      </c>
      <c r="M34" s="67">
        <v>8.36</v>
      </c>
      <c r="O34" s="67">
        <v>33</v>
      </c>
      <c r="P34" s="67">
        <v>28.1</v>
      </c>
      <c r="Q34" s="67">
        <v>7.41</v>
      </c>
      <c r="S34" s="59" t="s">
        <v>143</v>
      </c>
      <c r="T34" s="59">
        <f t="shared" si="0"/>
        <v>28.491666666666664</v>
      </c>
      <c r="U34" s="59">
        <f t="shared" si="1"/>
        <v>7.0166666666666666</v>
      </c>
      <c r="V34" s="59">
        <f t="shared" si="2"/>
        <v>4.0605700712589066</v>
      </c>
    </row>
    <row r="35" spans="1:22" x14ac:dyDescent="0.3">
      <c r="A35" s="68" t="s">
        <v>87</v>
      </c>
      <c r="B35" s="66" t="s">
        <v>54</v>
      </c>
      <c r="C35" s="67">
        <v>30.7</v>
      </c>
      <c r="D35" s="67">
        <v>26.9</v>
      </c>
      <c r="E35" s="67">
        <v>9.93</v>
      </c>
      <c r="G35" s="67">
        <v>38.1</v>
      </c>
      <c r="H35" s="67">
        <v>23.7</v>
      </c>
      <c r="I35" s="67">
        <v>9.89</v>
      </c>
      <c r="K35" s="67">
        <v>44.3</v>
      </c>
      <c r="L35" s="67">
        <v>21.5</v>
      </c>
      <c r="M35" s="67">
        <v>7.71</v>
      </c>
      <c r="O35" s="67">
        <v>39.799999999999997</v>
      </c>
      <c r="P35" s="67">
        <v>24.6</v>
      </c>
      <c r="Q35" s="67">
        <v>8.31</v>
      </c>
      <c r="S35" s="59" t="s">
        <v>144</v>
      </c>
      <c r="T35" s="59">
        <f t="shared" si="0"/>
        <v>28.924999999999997</v>
      </c>
      <c r="U35" s="59">
        <f t="shared" si="1"/>
        <v>8.0083333333333329</v>
      </c>
      <c r="V35" s="59">
        <f t="shared" si="2"/>
        <v>3.6118626430801246</v>
      </c>
    </row>
    <row r="36" spans="1:22" x14ac:dyDescent="0.3">
      <c r="A36" s="68" t="s">
        <v>89</v>
      </c>
      <c r="B36" s="66" t="s">
        <v>55</v>
      </c>
      <c r="C36" s="67">
        <v>39.799999999999997</v>
      </c>
      <c r="D36" s="67">
        <v>26.1</v>
      </c>
      <c r="E36" s="67">
        <v>9.9600000000000009</v>
      </c>
      <c r="G36" s="67">
        <v>41.5</v>
      </c>
      <c r="H36" s="67">
        <v>23.6</v>
      </c>
      <c r="I36" s="67">
        <v>10.1</v>
      </c>
      <c r="K36" s="67">
        <v>50.8</v>
      </c>
      <c r="L36" s="67">
        <v>19.5</v>
      </c>
      <c r="M36" s="67">
        <v>6.85</v>
      </c>
      <c r="O36" s="67">
        <v>39.200000000000003</v>
      </c>
      <c r="P36" s="67">
        <v>25.7</v>
      </c>
      <c r="Q36" s="67">
        <v>7.71</v>
      </c>
      <c r="S36" s="59" t="s">
        <v>145</v>
      </c>
      <c r="T36" s="59">
        <f t="shared" si="0"/>
        <v>4.1583333333333332</v>
      </c>
      <c r="U36" s="59">
        <f t="shared" si="1"/>
        <v>11.516666666666666</v>
      </c>
      <c r="V36" s="59">
        <f t="shared" si="2"/>
        <v>0.36107091172214184</v>
      </c>
    </row>
    <row r="37" spans="1:22" x14ac:dyDescent="0.3">
      <c r="A37" s="68" t="s">
        <v>93</v>
      </c>
      <c r="B37" s="66" t="s">
        <v>58</v>
      </c>
      <c r="C37" s="71">
        <f>AVERAGE(C34:C36)</f>
        <v>33.766666666666666</v>
      </c>
      <c r="D37" s="69">
        <f>AVERAGE(D34:D36)</f>
        <v>27.133333333333336</v>
      </c>
      <c r="E37" s="70">
        <f>AVERAGE(E34:E36)</f>
        <v>10.063333333333334</v>
      </c>
      <c r="G37" s="71">
        <f>AVERAGE(G34:G36)</f>
        <v>36.766666666666666</v>
      </c>
      <c r="H37" s="72">
        <f>AVERAGE(H34:H36)</f>
        <v>24.233333333333331</v>
      </c>
      <c r="I37" s="73">
        <f>AVERAGE(I34:I36)</f>
        <v>9.7733333333333334</v>
      </c>
      <c r="K37" s="71">
        <f>AVERAGE(K34:K36)</f>
        <v>43.966666666666661</v>
      </c>
      <c r="L37" s="72">
        <f>AVERAGE(L34:L36)</f>
        <v>21.466666666666669</v>
      </c>
      <c r="M37" s="73">
        <f>AVERAGE(M34:M36)</f>
        <v>7.6400000000000006</v>
      </c>
      <c r="O37" s="77">
        <f>AVERAGE(O34:O36)</f>
        <v>37.333333333333336</v>
      </c>
      <c r="P37" s="78">
        <f>AVERAGE(P34:P36)</f>
        <v>26.133333333333336</v>
      </c>
      <c r="Q37" s="79">
        <f>AVERAGE(Q34:Q36)</f>
        <v>7.81</v>
      </c>
      <c r="S37" s="59" t="s">
        <v>146</v>
      </c>
      <c r="T37" s="59">
        <f t="shared" si="0"/>
        <v>15.666666666666664</v>
      </c>
      <c r="U37" s="59">
        <f t="shared" si="1"/>
        <v>14.491666666666667</v>
      </c>
      <c r="V37" s="59">
        <f t="shared" si="2"/>
        <v>1.0810810810810809</v>
      </c>
    </row>
    <row r="38" spans="1:22" x14ac:dyDescent="0.3">
      <c r="A38" s="66"/>
      <c r="B38" s="66"/>
      <c r="C38" s="75">
        <f>STDEV(C33,C34,C35)</f>
        <v>7.0710678118655765E-2</v>
      </c>
      <c r="D38" s="75">
        <f>STDEV(D33,D34,D35)</f>
        <v>1.0606601717798212</v>
      </c>
      <c r="E38" s="75">
        <f>STDEV(E33,E34,E35)</f>
        <v>0.26162950903902327</v>
      </c>
      <c r="G38" s="67">
        <f>STDEV(G34,G35,G36)</f>
        <v>5.5220769039677062</v>
      </c>
      <c r="H38" s="67">
        <f>STDEV(H34,H35,H36)</f>
        <v>1.0115993936995669</v>
      </c>
      <c r="I38" s="67">
        <f>STDEV(I34,I35,I36)</f>
        <v>0.39803684921541277</v>
      </c>
      <c r="K38" s="67">
        <f>STDEV(K34,K35,K36)</f>
        <v>7.0059498523279435</v>
      </c>
      <c r="L38" s="67">
        <f>STDEV(L34,L35,L36)</f>
        <v>1.9502136635080092</v>
      </c>
      <c r="M38" s="67">
        <f>STDEV(M34,M35,M36)</f>
        <v>0.75742986473996377</v>
      </c>
      <c r="O38" s="67">
        <f>STDEV(O34,O35,O36)</f>
        <v>3.7647487742654664</v>
      </c>
      <c r="P38" s="67">
        <f>STDEV(P34,P35,P36)</f>
        <v>1.7897858344878401</v>
      </c>
      <c r="Q38" s="67">
        <f>STDEV(Q34,Q35,Q36)</f>
        <v>0.45825756949558422</v>
      </c>
    </row>
    <row r="39" spans="1:22" ht="14.25" customHeight="1" x14ac:dyDescent="0.3">
      <c r="A39" s="66"/>
      <c r="B39" s="66"/>
      <c r="C39" s="75"/>
      <c r="D39" s="75"/>
      <c r="E39" s="75"/>
      <c r="G39" s="67"/>
      <c r="H39" s="67"/>
      <c r="I39" s="67"/>
      <c r="K39" s="67"/>
      <c r="L39" s="67"/>
      <c r="M39" s="67"/>
      <c r="O39" s="67"/>
      <c r="P39" s="67"/>
      <c r="Q39" s="67"/>
    </row>
    <row r="40" spans="1:22" ht="13.5" customHeight="1" x14ac:dyDescent="0.3">
      <c r="A40" s="60" t="s">
        <v>64</v>
      </c>
      <c r="B40" s="66" t="s">
        <v>53</v>
      </c>
      <c r="C40" s="67">
        <v>37.9</v>
      </c>
      <c r="D40" s="67">
        <v>20.100000000000001</v>
      </c>
      <c r="E40" s="67">
        <v>11.2</v>
      </c>
      <c r="G40" s="67">
        <v>40.1</v>
      </c>
      <c r="H40" s="67">
        <v>18</v>
      </c>
      <c r="I40" s="67">
        <v>10.199999999999999</v>
      </c>
      <c r="K40" s="67">
        <v>43</v>
      </c>
      <c r="L40" s="67">
        <v>16.100000000000001</v>
      </c>
      <c r="M40" s="67">
        <v>8.08</v>
      </c>
      <c r="O40" s="67">
        <v>46.5</v>
      </c>
      <c r="P40" s="67">
        <v>16.8</v>
      </c>
      <c r="Q40" s="67">
        <v>8</v>
      </c>
    </row>
    <row r="41" spans="1:22" x14ac:dyDescent="0.3">
      <c r="A41" s="68" t="s">
        <v>87</v>
      </c>
      <c r="B41" s="66" t="s">
        <v>54</v>
      </c>
      <c r="C41" s="67">
        <v>33.700000000000003</v>
      </c>
      <c r="D41" s="67">
        <v>21.2</v>
      </c>
      <c r="E41" s="67">
        <v>10.3</v>
      </c>
      <c r="G41" s="67">
        <v>38.5</v>
      </c>
      <c r="H41" s="67">
        <v>18.600000000000001</v>
      </c>
      <c r="I41" s="67">
        <v>10.199999999999999</v>
      </c>
      <c r="K41" s="67">
        <v>41.8</v>
      </c>
      <c r="L41" s="67">
        <v>17.2</v>
      </c>
      <c r="M41" s="67">
        <v>8.19</v>
      </c>
      <c r="O41" s="67">
        <v>42.2</v>
      </c>
      <c r="P41" s="67">
        <v>18.100000000000001</v>
      </c>
      <c r="Q41" s="67">
        <v>7.87</v>
      </c>
    </row>
    <row r="42" spans="1:22" x14ac:dyDescent="0.3">
      <c r="A42" s="68" t="s">
        <v>89</v>
      </c>
      <c r="B42" s="66" t="s">
        <v>55</v>
      </c>
      <c r="C42" s="67">
        <v>29.6</v>
      </c>
      <c r="D42" s="67">
        <v>21.5</v>
      </c>
      <c r="E42" s="67">
        <v>10.5</v>
      </c>
      <c r="G42" s="67">
        <v>37.200000000000003</v>
      </c>
      <c r="H42" s="67">
        <v>18.899999999999999</v>
      </c>
      <c r="I42" s="67">
        <v>10.1</v>
      </c>
      <c r="K42" s="67">
        <v>42</v>
      </c>
      <c r="L42" s="67">
        <v>17.600000000000001</v>
      </c>
      <c r="M42" s="67">
        <v>7.65</v>
      </c>
      <c r="O42" s="67">
        <v>44.6</v>
      </c>
      <c r="P42" s="67">
        <v>17.3</v>
      </c>
      <c r="Q42" s="67">
        <v>8.65</v>
      </c>
    </row>
    <row r="43" spans="1:22" ht="17.149999999999999" customHeight="1" x14ac:dyDescent="0.3">
      <c r="A43" s="68" t="s">
        <v>94</v>
      </c>
      <c r="B43" s="66" t="s">
        <v>58</v>
      </c>
      <c r="C43" s="71">
        <f>AVERAGE(C40:C42)</f>
        <v>33.733333333333327</v>
      </c>
      <c r="D43" s="69">
        <f>AVERAGE(D40:D42)</f>
        <v>20.933333333333334</v>
      </c>
      <c r="E43" s="70">
        <f>AVERAGE(E40:E42)</f>
        <v>10.666666666666666</v>
      </c>
      <c r="G43" s="71">
        <f>AVERAGE(G40:G42)</f>
        <v>38.6</v>
      </c>
      <c r="H43" s="72">
        <f>AVERAGE(H40:H42)</f>
        <v>18.5</v>
      </c>
      <c r="I43" s="73">
        <f>AVERAGE(I40:I42)</f>
        <v>10.166666666666666</v>
      </c>
      <c r="K43" s="71">
        <f>AVERAGE(K40:K42)</f>
        <v>42.266666666666666</v>
      </c>
      <c r="L43" s="74">
        <f>AVERAGE(L40:L42)</f>
        <v>16.966666666666665</v>
      </c>
      <c r="M43" s="73">
        <f>AVERAGE(M40:M42)</f>
        <v>7.9733333333333336</v>
      </c>
      <c r="O43" s="77">
        <f>AVERAGE(O40:O42)</f>
        <v>44.433333333333337</v>
      </c>
      <c r="P43" s="78">
        <f>AVERAGE(P40:P42)</f>
        <v>17.400000000000002</v>
      </c>
      <c r="Q43" s="79">
        <f>AVERAGE(Q40:Q42)</f>
        <v>8.1733333333333338</v>
      </c>
    </row>
    <row r="44" spans="1:22" ht="17.149999999999999" customHeight="1" x14ac:dyDescent="0.3">
      <c r="A44" s="66"/>
      <c r="B44" s="66" t="s">
        <v>0</v>
      </c>
      <c r="C44" s="67">
        <f>STDEV(C40,C41,C42)</f>
        <v>4.1501004003919375</v>
      </c>
      <c r="D44" s="67">
        <f>STDEV(D40,D41,D42)</f>
        <v>0.73711147958319834</v>
      </c>
      <c r="E44" s="67">
        <f>STDEV(E40,E41,E42)</f>
        <v>0.47258156262526013</v>
      </c>
      <c r="G44" s="67">
        <f>STDEV(G40,G41,G42)</f>
        <v>1.4525839046333944</v>
      </c>
      <c r="H44" s="67">
        <f>STDEV(H40,H41,H42)</f>
        <v>0.45825756949558355</v>
      </c>
      <c r="I44" s="67">
        <f>STDEV(I40,I41,I42)</f>
        <v>5.7735026918962373E-2</v>
      </c>
      <c r="K44" s="67">
        <f>STDEV(K40,K41,K42)</f>
        <v>0.64291005073286467</v>
      </c>
      <c r="L44" s="67">
        <f>STDEV(L40,L41,L42)</f>
        <v>0.77674534651540261</v>
      </c>
      <c r="M44" s="67">
        <f>STDEV(M40,M41,M42)</f>
        <v>0.2853652630109928</v>
      </c>
      <c r="O44" s="67">
        <f>STDEV(O40,O41,O42)</f>
        <v>2.1548395145191965</v>
      </c>
      <c r="P44" s="67">
        <f>STDEV(P40,P41,P42)</f>
        <v>0.65574385243020039</v>
      </c>
      <c r="Q44" s="67">
        <f>STDEV(Q40,Q41,Q42)</f>
        <v>0.41789153297636156</v>
      </c>
    </row>
    <row r="45" spans="1:22" ht="17.149999999999999" customHeight="1" x14ac:dyDescent="0.3">
      <c r="A45" s="66"/>
      <c r="B45" s="66"/>
      <c r="C45" s="67"/>
      <c r="D45" s="67"/>
      <c r="E45" s="67"/>
      <c r="G45" s="67"/>
      <c r="H45" s="67"/>
      <c r="I45" s="67"/>
      <c r="K45" s="67"/>
      <c r="L45" s="67"/>
      <c r="M45" s="67"/>
      <c r="O45" s="67"/>
      <c r="P45" s="67"/>
      <c r="Q45" s="67"/>
    </row>
    <row r="46" spans="1:22" x14ac:dyDescent="0.3">
      <c r="A46" s="60" t="s">
        <v>65</v>
      </c>
      <c r="B46" s="66" t="s">
        <v>53</v>
      </c>
      <c r="C46" s="67">
        <v>30</v>
      </c>
      <c r="D46" s="67">
        <v>22.1</v>
      </c>
      <c r="E46" s="67">
        <v>10.5</v>
      </c>
      <c r="G46" s="67">
        <v>36.1</v>
      </c>
      <c r="H46" s="67">
        <v>17.600000000000001</v>
      </c>
      <c r="I46" s="67">
        <v>11.2</v>
      </c>
      <c r="K46" s="67">
        <v>34.1</v>
      </c>
      <c r="L46" s="67">
        <v>18</v>
      </c>
      <c r="M46" s="67">
        <v>7.74</v>
      </c>
      <c r="O46" s="67">
        <v>39.9</v>
      </c>
      <c r="P46" s="67">
        <v>18.399999999999999</v>
      </c>
      <c r="Q46" s="67">
        <v>8.76</v>
      </c>
    </row>
    <row r="47" spans="1:22" x14ac:dyDescent="0.3">
      <c r="A47" s="68" t="s">
        <v>87</v>
      </c>
      <c r="B47" s="66" t="s">
        <v>54</v>
      </c>
      <c r="C47" s="67">
        <v>33.6</v>
      </c>
      <c r="D47" s="67">
        <v>19.8</v>
      </c>
      <c r="E47" s="67">
        <v>10.5</v>
      </c>
      <c r="G47" s="67">
        <v>36.299999999999997</v>
      </c>
      <c r="H47" s="67">
        <v>16.7</v>
      </c>
      <c r="I47" s="67">
        <v>11.2</v>
      </c>
      <c r="K47" s="67">
        <v>34.9</v>
      </c>
      <c r="L47" s="67">
        <v>16.899999999999999</v>
      </c>
      <c r="M47" s="67">
        <v>7.66</v>
      </c>
      <c r="O47" s="67">
        <v>43.4</v>
      </c>
      <c r="P47" s="67">
        <v>17.600000000000001</v>
      </c>
      <c r="Q47" s="67">
        <v>9.2100000000000009</v>
      </c>
    </row>
    <row r="48" spans="1:22" x14ac:dyDescent="0.3">
      <c r="A48" s="68" t="s">
        <v>89</v>
      </c>
      <c r="B48" s="66" t="s">
        <v>55</v>
      </c>
      <c r="C48" s="67">
        <v>34.299999999999997</v>
      </c>
      <c r="D48" s="67">
        <v>19.8</v>
      </c>
      <c r="E48" s="67">
        <v>10.6</v>
      </c>
      <c r="G48" s="67">
        <v>36.799999999999997</v>
      </c>
      <c r="H48" s="67">
        <v>16.100000000000001</v>
      </c>
      <c r="I48" s="67">
        <v>11</v>
      </c>
      <c r="K48" s="67">
        <v>42.6</v>
      </c>
      <c r="L48" s="67">
        <v>15.1</v>
      </c>
      <c r="M48" s="67">
        <v>7.73</v>
      </c>
      <c r="O48" s="67">
        <v>46.2</v>
      </c>
      <c r="P48" s="67">
        <v>16.7</v>
      </c>
      <c r="Q48" s="67">
        <v>10.3</v>
      </c>
    </row>
    <row r="49" spans="1:17" x14ac:dyDescent="0.3">
      <c r="A49" s="68" t="s">
        <v>95</v>
      </c>
      <c r="B49" s="66" t="s">
        <v>58</v>
      </c>
      <c r="C49" s="71">
        <f>AVERAGE(C46:C48)</f>
        <v>32.633333333333333</v>
      </c>
      <c r="D49" s="69">
        <f>AVERAGE(D46:D48)</f>
        <v>20.566666666666666</v>
      </c>
      <c r="E49" s="70">
        <f>AVERAGE(E46:E48)</f>
        <v>10.533333333333333</v>
      </c>
      <c r="G49" s="71">
        <f>AVERAGE(G46:G48)</f>
        <v>36.4</v>
      </c>
      <c r="H49" s="72">
        <f>AVERAGE(H46:H48)</f>
        <v>16.8</v>
      </c>
      <c r="I49" s="73">
        <f>AVERAGE(I46:I48)</f>
        <v>11.133333333333333</v>
      </c>
      <c r="K49" s="71">
        <f>AVERAGE(K46:K48)</f>
        <v>37.199999999999996</v>
      </c>
      <c r="L49" s="72">
        <f>AVERAGE(L46:L48)</f>
        <v>16.666666666666668</v>
      </c>
      <c r="M49" s="73">
        <f>AVERAGE(M46:M48)</f>
        <v>7.7100000000000009</v>
      </c>
      <c r="O49" s="77">
        <f>AVERAGE(O46:O48)</f>
        <v>43.166666666666664</v>
      </c>
      <c r="P49" s="78">
        <f>AVERAGE(P46:P48)</f>
        <v>17.566666666666666</v>
      </c>
      <c r="Q49" s="79">
        <f>AVERAGE(Q46:Q48)</f>
        <v>9.4233333333333338</v>
      </c>
    </row>
    <row r="50" spans="1:17" x14ac:dyDescent="0.3">
      <c r="A50" s="66"/>
      <c r="B50" s="66" t="s">
        <v>0</v>
      </c>
      <c r="C50" s="67">
        <f>STDEV(C46,C47,C48)</f>
        <v>2.3072349974229609</v>
      </c>
      <c r="D50" s="67">
        <f>STDEV(D46,D47,D48)</f>
        <v>1.3279056191361398</v>
      </c>
      <c r="E50" s="67">
        <f>STDEV(E46,E47,E48)</f>
        <v>5.7735026918962373E-2</v>
      </c>
      <c r="G50" s="67">
        <f>STDEV(G46,G47,G48)</f>
        <v>0.36055512754639718</v>
      </c>
      <c r="H50" s="67">
        <f>STDEV(H46,H47,H48)</f>
        <v>0.75498344352707514</v>
      </c>
      <c r="I50" s="67">
        <f>STDEV(I46,I47,I48)</f>
        <v>0.11547005383792475</v>
      </c>
      <c r="K50" s="67">
        <f>STDEV(K46,K47,K48)</f>
        <v>4.6936126810805554</v>
      </c>
      <c r="L50" s="67">
        <f>STDEV(L46,L47,L48)</f>
        <v>1.4640127503998499</v>
      </c>
      <c r="M50" s="67">
        <f>STDEV(M46,M47,M48)</f>
        <v>4.3588989435406823E-2</v>
      </c>
      <c r="O50" s="67">
        <f>STDEV(O46,O47,O48)</f>
        <v>3.1564748269760279</v>
      </c>
      <c r="P50" s="67">
        <f>STDEV(P46,P47,P48)</f>
        <v>0.85049005481153783</v>
      </c>
      <c r="Q50" s="67">
        <f>STDEV(Q46,Q47,Q48)</f>
        <v>0.79185436371427154</v>
      </c>
    </row>
    <row r="51" spans="1:17" x14ac:dyDescent="0.3">
      <c r="A51" s="66"/>
      <c r="B51" s="66"/>
      <c r="C51" s="66"/>
      <c r="D51" s="66"/>
      <c r="E51" s="66"/>
      <c r="G51" s="66"/>
      <c r="H51" s="66"/>
      <c r="I51" s="66"/>
      <c r="K51" s="66"/>
      <c r="L51" s="66"/>
      <c r="M51" s="66"/>
      <c r="O51" s="66"/>
      <c r="P51" s="66"/>
      <c r="Q51" s="66"/>
    </row>
    <row r="52" spans="1:17" x14ac:dyDescent="0.3">
      <c r="A52" s="60" t="s">
        <v>66</v>
      </c>
      <c r="B52" s="66" t="s">
        <v>53</v>
      </c>
      <c r="C52" s="67">
        <v>31.5</v>
      </c>
      <c r="D52" s="67">
        <v>15.4</v>
      </c>
      <c r="E52" s="67">
        <v>6.87</v>
      </c>
      <c r="G52" s="67">
        <v>37</v>
      </c>
      <c r="H52" s="67">
        <v>16.399999999999999</v>
      </c>
      <c r="I52" s="67">
        <v>7.87</v>
      </c>
      <c r="K52" s="67">
        <v>50.4</v>
      </c>
      <c r="L52" s="67">
        <v>14.7</v>
      </c>
      <c r="M52" s="67">
        <v>5.33</v>
      </c>
      <c r="O52" s="67">
        <v>42.6</v>
      </c>
      <c r="P52" s="67">
        <v>18.2</v>
      </c>
      <c r="Q52" s="67">
        <v>7.37</v>
      </c>
    </row>
    <row r="53" spans="1:17" x14ac:dyDescent="0.3">
      <c r="A53" s="68" t="s">
        <v>87</v>
      </c>
      <c r="B53" s="66" t="s">
        <v>54</v>
      </c>
      <c r="C53" s="67">
        <v>31.8</v>
      </c>
      <c r="D53" s="67">
        <v>17.100000000000001</v>
      </c>
      <c r="E53" s="67">
        <v>7.4</v>
      </c>
      <c r="G53" s="67">
        <v>35.299999999999997</v>
      </c>
      <c r="H53" s="67">
        <v>15.2</v>
      </c>
      <c r="I53" s="67">
        <v>6.56</v>
      </c>
      <c r="K53" s="67">
        <v>43.9</v>
      </c>
      <c r="L53" s="67">
        <v>15.4</v>
      </c>
      <c r="M53" s="67">
        <v>5.76</v>
      </c>
      <c r="O53" s="67">
        <v>45</v>
      </c>
      <c r="P53" s="67">
        <v>18.899999999999999</v>
      </c>
      <c r="Q53" s="67">
        <v>7.3</v>
      </c>
    </row>
    <row r="54" spans="1:17" x14ac:dyDescent="0.3">
      <c r="A54" s="68" t="s">
        <v>89</v>
      </c>
      <c r="B54" s="66" t="s">
        <v>55</v>
      </c>
      <c r="C54" s="67">
        <v>29.1</v>
      </c>
      <c r="D54" s="67">
        <v>18.3</v>
      </c>
      <c r="E54" s="67">
        <v>8.0399999999999991</v>
      </c>
      <c r="G54" s="67">
        <v>36.700000000000003</v>
      </c>
      <c r="H54" s="67">
        <v>15.5</v>
      </c>
      <c r="I54" s="67">
        <v>6.52</v>
      </c>
      <c r="K54" s="67">
        <v>48.8</v>
      </c>
      <c r="L54" s="67">
        <v>13.7</v>
      </c>
      <c r="M54" s="67">
        <v>5.91</v>
      </c>
      <c r="O54" s="67">
        <v>42.6</v>
      </c>
      <c r="P54" s="67">
        <v>19.899999999999999</v>
      </c>
      <c r="Q54" s="67">
        <v>6.79</v>
      </c>
    </row>
    <row r="55" spans="1:17" x14ac:dyDescent="0.3">
      <c r="A55" s="68" t="s">
        <v>90</v>
      </c>
      <c r="B55" s="66" t="s">
        <v>58</v>
      </c>
      <c r="C55" s="71">
        <f>AVERAGE(C52:C54)</f>
        <v>30.8</v>
      </c>
      <c r="D55" s="69">
        <f>AVERAGE(D52:D54)</f>
        <v>16.933333333333334</v>
      </c>
      <c r="E55" s="70">
        <f>AVERAGE(E52:E54)</f>
        <v>7.4366666666666665</v>
      </c>
      <c r="G55" s="71">
        <f>AVERAGE(G52:G54)</f>
        <v>36.333333333333336</v>
      </c>
      <c r="H55" s="72">
        <f>AVERAGE(H52:H54)</f>
        <v>15.699999999999998</v>
      </c>
      <c r="I55" s="73">
        <f>AVERAGE(I52:I54)</f>
        <v>6.9833333333333334</v>
      </c>
      <c r="K55" s="71">
        <f>AVERAGE(K52:K54)</f>
        <v>47.699999999999996</v>
      </c>
      <c r="L55" s="72">
        <f>AVERAGE(L52:L54)</f>
        <v>14.6</v>
      </c>
      <c r="M55" s="73">
        <f>AVERAGE(M52:M54)</f>
        <v>5.666666666666667</v>
      </c>
      <c r="O55" s="77">
        <f>AVERAGE(O52:O54)</f>
        <v>43.4</v>
      </c>
      <c r="P55" s="78">
        <f>AVERAGE(P52:P54)</f>
        <v>18.999999999999996</v>
      </c>
      <c r="Q55" s="79">
        <f>AVERAGE(Q52:Q54)</f>
        <v>7.1533333333333333</v>
      </c>
    </row>
    <row r="56" spans="1:17" x14ac:dyDescent="0.3">
      <c r="A56" s="68" t="s">
        <v>92</v>
      </c>
      <c r="B56" s="66" t="s">
        <v>0</v>
      </c>
      <c r="C56" s="67">
        <f>STDEV(C52,C53,C54)</f>
        <v>1.4798648586948735</v>
      </c>
      <c r="D56" s="67">
        <f>STDEV(D52,D53,D54)</f>
        <v>1.4571661996262932</v>
      </c>
      <c r="E56" s="67">
        <f>STDEV(E52,E53,E54)</f>
        <v>0.58586118947523114</v>
      </c>
      <c r="G56" s="67">
        <f>STDEV(G52,G53,G54)</f>
        <v>0.90737717258774886</v>
      </c>
      <c r="H56" s="67">
        <f>STDEV(H52,H53,H54)</f>
        <v>0.62449979983983939</v>
      </c>
      <c r="I56" s="67">
        <f>STDEV(I52,I53,I54)</f>
        <v>0.76813627263222883</v>
      </c>
      <c r="K56" s="67">
        <f>STDEV(K52,K53,K54)</f>
        <v>3.3867388443752198</v>
      </c>
      <c r="L56" s="67">
        <f>STDEV(L52,L53,L54)</f>
        <v>0.85440037453175366</v>
      </c>
      <c r="M56" s="67">
        <f>STDEV(M52,M53,M54)</f>
        <v>0.30105370506494905</v>
      </c>
      <c r="O56" s="67">
        <f>STDEV(O52,O53,O54)</f>
        <v>1.385640646055101</v>
      </c>
      <c r="P56" s="67">
        <f>STDEV(P52,P53,P54)</f>
        <v>0.85440037453175277</v>
      </c>
      <c r="Q56" s="67">
        <f>STDEV(Q52,Q53,Q54)</f>
        <v>0.31659648345067465</v>
      </c>
    </row>
    <row r="57" spans="1:17" x14ac:dyDescent="0.3">
      <c r="A57" s="66"/>
      <c r="B57" s="66"/>
      <c r="C57" s="66"/>
      <c r="D57" s="66"/>
      <c r="E57" s="66"/>
      <c r="G57" s="66"/>
      <c r="H57" s="66"/>
      <c r="I57" s="66"/>
      <c r="K57" s="66"/>
      <c r="L57" s="66"/>
      <c r="M57" s="66"/>
      <c r="O57" s="66"/>
      <c r="P57" s="66"/>
      <c r="Q57" s="66"/>
    </row>
    <row r="58" spans="1:17" x14ac:dyDescent="0.3">
      <c r="A58" s="60" t="s">
        <v>67</v>
      </c>
      <c r="B58" s="66" t="s">
        <v>53</v>
      </c>
      <c r="C58" s="67">
        <v>39.9</v>
      </c>
      <c r="D58" s="67">
        <v>19.7</v>
      </c>
      <c r="E58" s="67">
        <v>8.3699999999999992</v>
      </c>
      <c r="G58" s="67">
        <v>43.8</v>
      </c>
      <c r="H58" s="67">
        <v>14.7</v>
      </c>
      <c r="I58" s="67">
        <v>6.77</v>
      </c>
      <c r="K58" s="67">
        <v>60</v>
      </c>
      <c r="L58" s="67">
        <v>12.4</v>
      </c>
      <c r="M58" s="67">
        <v>4.91</v>
      </c>
      <c r="O58" s="67">
        <v>54.5</v>
      </c>
      <c r="P58" s="67">
        <v>16</v>
      </c>
      <c r="Q58" s="67">
        <v>5.75</v>
      </c>
    </row>
    <row r="59" spans="1:17" x14ac:dyDescent="0.3">
      <c r="A59" s="68" t="s">
        <v>87</v>
      </c>
      <c r="B59" s="66" t="s">
        <v>54</v>
      </c>
      <c r="C59" s="67">
        <v>38.9</v>
      </c>
      <c r="D59" s="67">
        <v>18</v>
      </c>
      <c r="E59" s="67">
        <v>7.87</v>
      </c>
      <c r="G59" s="67">
        <v>38.6</v>
      </c>
      <c r="H59" s="67">
        <v>16.100000000000001</v>
      </c>
      <c r="I59" s="67">
        <v>7.08</v>
      </c>
      <c r="K59" s="67">
        <v>51.3</v>
      </c>
      <c r="L59" s="67">
        <v>14.3</v>
      </c>
      <c r="M59" s="67">
        <v>5.69</v>
      </c>
      <c r="O59" s="67">
        <v>43.5</v>
      </c>
      <c r="P59" s="67">
        <v>17</v>
      </c>
      <c r="Q59" s="67">
        <v>6.58</v>
      </c>
    </row>
    <row r="60" spans="1:17" x14ac:dyDescent="0.3">
      <c r="A60" s="68" t="s">
        <v>89</v>
      </c>
      <c r="B60" s="66" t="s">
        <v>55</v>
      </c>
      <c r="C60" s="67">
        <v>36.1</v>
      </c>
      <c r="D60" s="67">
        <v>20.3</v>
      </c>
      <c r="E60" s="67">
        <v>7.8</v>
      </c>
      <c r="G60" s="67">
        <v>34.200000000000003</v>
      </c>
      <c r="H60" s="67">
        <v>15.8</v>
      </c>
      <c r="I60" s="67">
        <v>7.53</v>
      </c>
      <c r="K60" s="67">
        <v>37.1</v>
      </c>
      <c r="L60" s="67">
        <v>16.899999999999999</v>
      </c>
      <c r="M60" s="67">
        <v>6.64</v>
      </c>
      <c r="O60" s="67">
        <v>38.4</v>
      </c>
      <c r="P60" s="67">
        <v>19.2</v>
      </c>
      <c r="Q60" s="67">
        <v>6.4</v>
      </c>
    </row>
    <row r="61" spans="1:17" x14ac:dyDescent="0.3">
      <c r="A61" s="68" t="s">
        <v>90</v>
      </c>
      <c r="B61" s="66" t="s">
        <v>56</v>
      </c>
      <c r="C61" s="71">
        <f>AVERAGE(C58:C60)</f>
        <v>38.300000000000004</v>
      </c>
      <c r="D61" s="69">
        <f>AVERAGE(D58:D60)</f>
        <v>19.333333333333332</v>
      </c>
      <c r="E61" s="70">
        <f>AVERAGE(E58:E60)</f>
        <v>8.0133333333333336</v>
      </c>
      <c r="G61" s="71">
        <f>AVERAGE(G58:G60)</f>
        <v>38.866666666666667</v>
      </c>
      <c r="H61" s="72">
        <f>AVERAGE(H58:H60)</f>
        <v>15.533333333333333</v>
      </c>
      <c r="I61" s="73">
        <f>AVERAGE(I58:I60)</f>
        <v>7.126666666666666</v>
      </c>
      <c r="K61" s="71">
        <f>AVERAGE(K58:K60)</f>
        <v>49.466666666666669</v>
      </c>
      <c r="L61" s="72">
        <f>AVERAGE(L58:L60)</f>
        <v>14.533333333333333</v>
      </c>
      <c r="M61" s="73">
        <f>AVERAGE(M58:M60)</f>
        <v>5.746666666666667</v>
      </c>
      <c r="O61" s="77">
        <f>AVERAGE(O58:O60)</f>
        <v>45.466666666666669</v>
      </c>
      <c r="P61" s="78">
        <f>AVERAGE(P58:P60)</f>
        <v>17.400000000000002</v>
      </c>
      <c r="Q61" s="79">
        <f>AVERAGE(Q58:Q60)</f>
        <v>6.2433333333333332</v>
      </c>
    </row>
    <row r="62" spans="1:17" x14ac:dyDescent="0.3">
      <c r="A62" s="68" t="s">
        <v>93</v>
      </c>
      <c r="B62" s="66" t="s">
        <v>0</v>
      </c>
      <c r="C62" s="67">
        <f>STDEV(C58,C59,C60)</f>
        <v>1.9697715603592194</v>
      </c>
      <c r="D62" s="67">
        <f>STDEV(D58,D59,D60)</f>
        <v>1.1930353445448856</v>
      </c>
      <c r="E62" s="67">
        <f>STDEV(E58,E59,E60)</f>
        <v>0.31085902485424655</v>
      </c>
      <c r="G62" s="67">
        <f>STDEV(G58,G59,G60)</f>
        <v>4.8055523442506844</v>
      </c>
      <c r="H62" s="67">
        <f>STDEV(H58,H59,H60)</f>
        <v>0.73711147958320045</v>
      </c>
      <c r="I62" s="67">
        <f>STDEV(I58,I59,I60)</f>
        <v>0.3821430796617068</v>
      </c>
      <c r="K62" s="67">
        <f>STDEV(K58,K59,K60)</f>
        <v>11.559555931493778</v>
      </c>
      <c r="L62" s="67">
        <f>STDEV(L58,L59,L60)</f>
        <v>2.2590558499809816</v>
      </c>
      <c r="M62" s="67">
        <f>STDEV(M58,M59,M60)</f>
        <v>0.86639098179362761</v>
      </c>
      <c r="O62" s="67">
        <f>STDEV(O58,O59,O60)</f>
        <v>8.2282035301353886</v>
      </c>
      <c r="P62" s="67">
        <f>STDEV(P58,P59,P60)</f>
        <v>1.6370705543744897</v>
      </c>
      <c r="Q62" s="67">
        <f>STDEV(Q58,Q59,Q60)</f>
        <v>0.43661577311560035</v>
      </c>
    </row>
    <row r="63" spans="1:17" x14ac:dyDescent="0.3">
      <c r="A63" s="66"/>
      <c r="B63" s="66"/>
      <c r="C63" s="66"/>
      <c r="D63" s="66"/>
      <c r="E63" s="66"/>
      <c r="G63" s="66"/>
      <c r="H63" s="66"/>
      <c r="I63" s="66"/>
      <c r="K63" s="66"/>
      <c r="L63" s="66"/>
      <c r="M63" s="66"/>
      <c r="O63" s="66"/>
      <c r="P63" s="66"/>
      <c r="Q63" s="66"/>
    </row>
    <row r="64" spans="1:17" x14ac:dyDescent="0.3">
      <c r="A64" s="60" t="s">
        <v>68</v>
      </c>
      <c r="B64" s="66" t="s">
        <v>53</v>
      </c>
      <c r="C64" s="67">
        <v>33.200000000000003</v>
      </c>
      <c r="D64" s="67">
        <v>25.3</v>
      </c>
      <c r="E64" s="67">
        <v>7.93</v>
      </c>
      <c r="G64" s="67">
        <v>30.8</v>
      </c>
      <c r="H64" s="67">
        <v>20.6</v>
      </c>
      <c r="I64" s="67">
        <v>9.49</v>
      </c>
      <c r="K64" s="67">
        <v>43.9</v>
      </c>
      <c r="L64" s="67">
        <v>19.100000000000001</v>
      </c>
      <c r="M64" s="67">
        <v>5.52</v>
      </c>
      <c r="O64" s="67">
        <v>41.3</v>
      </c>
      <c r="P64" s="67">
        <v>19.5</v>
      </c>
      <c r="Q64" s="67">
        <v>5.87</v>
      </c>
    </row>
    <row r="65" spans="1:17" x14ac:dyDescent="0.3">
      <c r="A65" s="68" t="s">
        <v>87</v>
      </c>
      <c r="B65" s="66" t="s">
        <v>54</v>
      </c>
      <c r="C65" s="67">
        <v>37</v>
      </c>
      <c r="D65" s="67">
        <v>24.4</v>
      </c>
      <c r="E65" s="67">
        <v>8.02</v>
      </c>
      <c r="G65" s="67">
        <v>32.9</v>
      </c>
      <c r="H65" s="67">
        <v>19.899999999999999</v>
      </c>
      <c r="I65" s="67">
        <v>6.9</v>
      </c>
      <c r="K65" s="67">
        <v>45.6</v>
      </c>
      <c r="L65" s="67">
        <v>18.3</v>
      </c>
      <c r="M65" s="67">
        <v>5.45</v>
      </c>
      <c r="O65" s="67">
        <v>41.4</v>
      </c>
      <c r="P65" s="67">
        <v>18.399999999999999</v>
      </c>
      <c r="Q65" s="67">
        <v>6.09</v>
      </c>
    </row>
    <row r="66" spans="1:17" x14ac:dyDescent="0.3">
      <c r="A66" s="68" t="s">
        <v>89</v>
      </c>
      <c r="B66" s="66" t="s">
        <v>55</v>
      </c>
      <c r="C66" s="67">
        <v>44.9</v>
      </c>
      <c r="D66" s="67">
        <v>23.2</v>
      </c>
      <c r="E66" s="67">
        <v>8.33</v>
      </c>
      <c r="G66" s="67">
        <v>35.5</v>
      </c>
      <c r="H66" s="67">
        <v>18.3</v>
      </c>
      <c r="I66" s="67">
        <v>8.11</v>
      </c>
      <c r="K66" s="67">
        <v>48</v>
      </c>
      <c r="L66" s="67">
        <v>16.8</v>
      </c>
      <c r="M66" s="67">
        <v>4.09</v>
      </c>
      <c r="O66" s="67">
        <v>39.9</v>
      </c>
      <c r="P66" s="67">
        <v>20.8</v>
      </c>
      <c r="Q66" s="67">
        <v>7.29</v>
      </c>
    </row>
    <row r="67" spans="1:17" x14ac:dyDescent="0.3">
      <c r="A67" s="68" t="s">
        <v>90</v>
      </c>
      <c r="B67" s="66" t="s">
        <v>58</v>
      </c>
      <c r="C67" s="71">
        <f>AVERAGE(C64:C66)</f>
        <v>38.366666666666667</v>
      </c>
      <c r="D67" s="69">
        <f>AVERAGE(D64:D66)</f>
        <v>24.3</v>
      </c>
      <c r="E67" s="70">
        <f>AVERAGE(E64:E66)</f>
        <v>8.0933333333333337</v>
      </c>
      <c r="G67" s="71">
        <f>AVERAGE(G64:G66)</f>
        <v>33.06666666666667</v>
      </c>
      <c r="H67" s="72">
        <f>AVERAGE(H64:H66)</f>
        <v>19.599999999999998</v>
      </c>
      <c r="I67" s="73">
        <f>AVERAGE(I64:I66)</f>
        <v>8.1666666666666661</v>
      </c>
      <c r="K67" s="71">
        <f>AVERAGE(K64:K66)</f>
        <v>45.833333333333336</v>
      </c>
      <c r="L67" s="72">
        <f>AVERAGE(L64:L66)</f>
        <v>18.066666666666666</v>
      </c>
      <c r="M67" s="73">
        <f>AVERAGE(M64:M66)</f>
        <v>5.0199999999999996</v>
      </c>
      <c r="O67" s="77">
        <f>AVERAGE(O64:O66)</f>
        <v>40.866666666666667</v>
      </c>
      <c r="P67" s="78">
        <f>AVERAGE(P64:P66)</f>
        <v>19.566666666666666</v>
      </c>
      <c r="Q67" s="79">
        <f>AVERAGE(Q64:Q66)</f>
        <v>6.416666666666667</v>
      </c>
    </row>
    <row r="68" spans="1:17" x14ac:dyDescent="0.3">
      <c r="A68" s="68" t="s">
        <v>94</v>
      </c>
      <c r="B68" s="66" t="s">
        <v>0</v>
      </c>
      <c r="C68" s="67">
        <f>STDEV(C64,C65,C66)</f>
        <v>5.9685285735542433</v>
      </c>
      <c r="D68" s="67">
        <f>STDEV(D64,D65,D66)</f>
        <v>1.0535653752852745</v>
      </c>
      <c r="E68" s="67">
        <f>STDEV(E64,E65,E66)</f>
        <v>0.20984120980716209</v>
      </c>
      <c r="G68" s="67">
        <f>STDEV(G64,G65,G66)</f>
        <v>2.3544284515213736</v>
      </c>
      <c r="H68" s="67">
        <f>STDEV(H64,H65,H66)</f>
        <v>1.1789826122551597</v>
      </c>
      <c r="I68" s="67">
        <f>STDEV(I64,I65,I66)</f>
        <v>1.295929524832788</v>
      </c>
      <c r="K68" s="67">
        <f>STDEV(K64,K65,K66)</f>
        <v>2.0599352740640509</v>
      </c>
      <c r="L68" s="67">
        <f>STDEV(L64,L65,L66)</f>
        <v>1.1676186592091333</v>
      </c>
      <c r="M68" s="67">
        <f>STDEV(M64,M65,M66)</f>
        <v>0.80616375507709492</v>
      </c>
      <c r="O68" s="67">
        <f>STDEV(O64,O65,O66)</f>
        <v>0.83864970836060793</v>
      </c>
      <c r="P68" s="67">
        <f>STDEV(P64,P65,P66)</f>
        <v>1.2013880860626744</v>
      </c>
      <c r="Q68" s="67">
        <f>STDEV(Q64,Q65,Q66)</f>
        <v>0.76428615932341293</v>
      </c>
    </row>
    <row r="69" spans="1:17" x14ac:dyDescent="0.3">
      <c r="A69" s="66"/>
      <c r="B69" s="66"/>
      <c r="C69" s="66"/>
      <c r="D69" s="66"/>
      <c r="E69" s="66"/>
      <c r="G69" s="66"/>
      <c r="H69" s="66"/>
      <c r="I69" s="66"/>
      <c r="K69" s="66"/>
      <c r="L69" s="66"/>
      <c r="M69" s="66"/>
      <c r="O69" s="66"/>
      <c r="P69" s="66"/>
      <c r="Q69" s="66"/>
    </row>
    <row r="70" spans="1:17" x14ac:dyDescent="0.3">
      <c r="A70" s="60" t="s">
        <v>69</v>
      </c>
      <c r="B70" s="66" t="s">
        <v>53</v>
      </c>
      <c r="C70" s="67">
        <v>36.6</v>
      </c>
      <c r="D70" s="67">
        <v>25.8</v>
      </c>
      <c r="E70" s="67">
        <v>6.73</v>
      </c>
      <c r="G70" s="67">
        <v>37</v>
      </c>
      <c r="H70" s="67">
        <v>20</v>
      </c>
      <c r="I70" s="67">
        <v>6.21</v>
      </c>
      <c r="K70" s="67">
        <v>37.6</v>
      </c>
      <c r="L70" s="67">
        <v>21.9</v>
      </c>
      <c r="M70" s="67">
        <v>5.2</v>
      </c>
      <c r="O70" s="67">
        <v>33.799999999999997</v>
      </c>
      <c r="P70" s="67">
        <v>23.7</v>
      </c>
      <c r="Q70" s="67">
        <v>6.13</v>
      </c>
    </row>
    <row r="71" spans="1:17" x14ac:dyDescent="0.3">
      <c r="A71" s="68" t="s">
        <v>87</v>
      </c>
      <c r="B71" s="66" t="s">
        <v>54</v>
      </c>
      <c r="C71" s="67">
        <v>38.1</v>
      </c>
      <c r="D71" s="67">
        <v>25.2</v>
      </c>
      <c r="E71" s="67">
        <v>7.1</v>
      </c>
      <c r="G71" s="67">
        <v>32.4</v>
      </c>
      <c r="H71" s="67">
        <v>21.6</v>
      </c>
      <c r="I71" s="67">
        <v>6.44</v>
      </c>
      <c r="K71" s="67">
        <v>38.200000000000003</v>
      </c>
      <c r="L71" s="67">
        <v>22.8</v>
      </c>
      <c r="M71" s="67">
        <v>6.02</v>
      </c>
      <c r="O71" s="67">
        <v>33.4</v>
      </c>
      <c r="P71" s="67">
        <v>24.1</v>
      </c>
      <c r="Q71" s="67">
        <v>5.78</v>
      </c>
    </row>
    <row r="72" spans="1:17" x14ac:dyDescent="0.3">
      <c r="A72" s="68" t="s">
        <v>89</v>
      </c>
      <c r="B72" s="66" t="s">
        <v>55</v>
      </c>
      <c r="C72" s="67">
        <v>37.700000000000003</v>
      </c>
      <c r="D72" s="67">
        <v>25.1</v>
      </c>
      <c r="E72" s="67">
        <v>6.75</v>
      </c>
      <c r="G72" s="67">
        <v>34.799999999999997</v>
      </c>
      <c r="H72" s="67">
        <v>20.100000000000001</v>
      </c>
      <c r="I72" s="67">
        <v>6.62</v>
      </c>
      <c r="K72" s="67">
        <v>41.6</v>
      </c>
      <c r="L72" s="67">
        <v>22</v>
      </c>
      <c r="M72" s="67">
        <v>5.17</v>
      </c>
      <c r="O72" s="67">
        <v>34.5</v>
      </c>
      <c r="P72" s="67">
        <v>24.1</v>
      </c>
      <c r="Q72" s="67">
        <v>4.84</v>
      </c>
    </row>
    <row r="73" spans="1:17" x14ac:dyDescent="0.3">
      <c r="A73" s="68" t="s">
        <v>90</v>
      </c>
      <c r="B73" s="66" t="s">
        <v>58</v>
      </c>
      <c r="C73" s="71">
        <f>AVERAGE(C70:C72)</f>
        <v>37.466666666666669</v>
      </c>
      <c r="D73" s="69">
        <f>AVERAGE(D70:D72)</f>
        <v>25.366666666666664</v>
      </c>
      <c r="E73" s="70">
        <f>AVERAGE(E70:E72)</f>
        <v>6.8599999999999994</v>
      </c>
      <c r="G73" s="71">
        <f>AVERAGE(G70:G72)</f>
        <v>34.733333333333334</v>
      </c>
      <c r="H73" s="72">
        <f>AVERAGE(H70:H72)</f>
        <v>20.566666666666666</v>
      </c>
      <c r="I73" s="73">
        <f>AVERAGE(I70:I72)</f>
        <v>6.4233333333333329</v>
      </c>
      <c r="K73" s="71">
        <f>AVERAGE(K70:K72)</f>
        <v>39.133333333333333</v>
      </c>
      <c r="L73" s="72">
        <f>AVERAGE(L70:L72)</f>
        <v>22.233333333333334</v>
      </c>
      <c r="M73" s="73">
        <f>AVERAGE(M70:M72)</f>
        <v>5.4633333333333338</v>
      </c>
      <c r="O73" s="77">
        <f>AVERAGE(O70:O72)</f>
        <v>33.9</v>
      </c>
      <c r="P73" s="78">
        <f>AVERAGE(P70:P72)</f>
        <v>23.966666666666669</v>
      </c>
      <c r="Q73" s="79">
        <f>AVERAGE(Q70:Q72)</f>
        <v>5.583333333333333</v>
      </c>
    </row>
    <row r="74" spans="1:17" x14ac:dyDescent="0.3">
      <c r="A74" s="68" t="s">
        <v>95</v>
      </c>
      <c r="B74" s="66" t="s">
        <v>0</v>
      </c>
      <c r="C74" s="67">
        <f>STDEV(C70,C71,C72)</f>
        <v>0.77674534651540317</v>
      </c>
      <c r="D74" s="67">
        <f>STDEV(D70,D71,D72)</f>
        <v>0.37859388972001828</v>
      </c>
      <c r="E74" s="67">
        <f>STDEV(E70,E71,E72)</f>
        <v>0.20808652046684778</v>
      </c>
      <c r="G74" s="67">
        <f>STDEV(G70,G71,G72)</f>
        <v>2.3007245235649867</v>
      </c>
      <c r="H74" s="67">
        <f>STDEV(H70,H71,H72)</f>
        <v>0.8962886439832507</v>
      </c>
      <c r="I74" s="67">
        <f>STDEV(I70,I71,I72)</f>
        <v>0.20550750189064479</v>
      </c>
      <c r="K74" s="67">
        <f>STDEV(K70,K71,K72)</f>
        <v>2.1571586249817911</v>
      </c>
      <c r="L74" s="67">
        <f>STDEV(L70,L71,L72)</f>
        <v>0.49328828623162563</v>
      </c>
      <c r="M74" s="67">
        <f>STDEV(M70,M71,M72)</f>
        <v>0.48232077845903865</v>
      </c>
      <c r="O74" s="67">
        <f>STDEV(O70,O71,O72)</f>
        <v>0.55677643628300311</v>
      </c>
      <c r="P74" s="67">
        <f>STDEV(P70,P71,P72)</f>
        <v>0.23094010767585155</v>
      </c>
      <c r="Q74" s="67">
        <f>STDEV(Q70,Q71,Q72)</f>
        <v>0.66710818712809494</v>
      </c>
    </row>
    <row r="75" spans="1:17" x14ac:dyDescent="0.3">
      <c r="A75" s="66"/>
      <c r="B75" s="66"/>
      <c r="C75" s="66"/>
      <c r="D75" s="66"/>
      <c r="E75" s="66"/>
      <c r="G75" s="66"/>
      <c r="H75" s="66"/>
      <c r="I75" s="66"/>
      <c r="K75" s="66"/>
      <c r="L75" s="66"/>
      <c r="M75" s="66"/>
      <c r="O75" s="66"/>
      <c r="P75" s="66"/>
      <c r="Q75" s="66"/>
    </row>
    <row r="76" spans="1:17" x14ac:dyDescent="0.3">
      <c r="A76" s="60" t="s">
        <v>70</v>
      </c>
      <c r="B76" s="66" t="s">
        <v>53</v>
      </c>
      <c r="C76" s="67">
        <v>23.6</v>
      </c>
      <c r="D76" s="67">
        <v>29.4</v>
      </c>
      <c r="E76" s="67">
        <v>9.0299999999999994</v>
      </c>
      <c r="G76" s="67">
        <v>32.700000000000003</v>
      </c>
      <c r="H76" s="67">
        <v>28.8</v>
      </c>
      <c r="I76" s="67">
        <v>7.73</v>
      </c>
      <c r="K76" s="67">
        <v>36.9</v>
      </c>
      <c r="L76" s="67">
        <v>28</v>
      </c>
      <c r="M76" s="67">
        <v>6.1</v>
      </c>
      <c r="O76" s="67">
        <v>29.3</v>
      </c>
      <c r="P76" s="67">
        <v>30.7</v>
      </c>
      <c r="Q76" s="67">
        <v>6.31</v>
      </c>
    </row>
    <row r="77" spans="1:17" x14ac:dyDescent="0.3">
      <c r="A77" s="68" t="s">
        <v>87</v>
      </c>
      <c r="B77" s="66" t="s">
        <v>54</v>
      </c>
      <c r="C77" s="67">
        <v>25.2</v>
      </c>
      <c r="D77" s="67">
        <v>30</v>
      </c>
      <c r="E77" s="67">
        <v>7.93</v>
      </c>
      <c r="G77" s="67">
        <v>32.200000000000003</v>
      </c>
      <c r="H77" s="67">
        <v>27.4</v>
      </c>
      <c r="I77" s="67">
        <v>7.69</v>
      </c>
      <c r="K77" s="67">
        <v>34.700000000000003</v>
      </c>
      <c r="L77" s="67">
        <v>28</v>
      </c>
      <c r="M77" s="67">
        <v>6.43</v>
      </c>
      <c r="O77" s="67">
        <v>29.9</v>
      </c>
      <c r="P77" s="67">
        <v>31.4</v>
      </c>
      <c r="Q77" s="67">
        <v>5.81</v>
      </c>
    </row>
    <row r="78" spans="1:17" x14ac:dyDescent="0.3">
      <c r="A78" s="68" t="s">
        <v>89</v>
      </c>
      <c r="B78" s="66" t="s">
        <v>55</v>
      </c>
      <c r="C78" s="67">
        <v>28.7</v>
      </c>
      <c r="D78" s="67">
        <v>27.4</v>
      </c>
      <c r="E78" s="67">
        <v>8.5299999999999994</v>
      </c>
      <c r="G78" s="67">
        <v>38.799999999999997</v>
      </c>
      <c r="H78" s="67">
        <v>25.1</v>
      </c>
      <c r="I78" s="67">
        <v>7.04</v>
      </c>
      <c r="K78" s="67">
        <v>42.9</v>
      </c>
      <c r="L78" s="67">
        <v>24.7</v>
      </c>
      <c r="M78" s="67">
        <v>5.49</v>
      </c>
      <c r="O78" s="67">
        <v>30.6</v>
      </c>
      <c r="P78" s="67">
        <v>31</v>
      </c>
      <c r="Q78" s="67">
        <v>6.28</v>
      </c>
    </row>
    <row r="79" spans="1:17" x14ac:dyDescent="0.3">
      <c r="A79" s="68" t="s">
        <v>92</v>
      </c>
      <c r="B79" s="66" t="s">
        <v>56</v>
      </c>
      <c r="C79" s="71">
        <f>AVERAGE(C76:C78)</f>
        <v>25.833333333333332</v>
      </c>
      <c r="D79" s="69">
        <f>AVERAGE(D76:D78)</f>
        <v>28.933333333333334</v>
      </c>
      <c r="E79" s="70">
        <f>AVERAGE(E76:E78)</f>
        <v>8.4966666666666679</v>
      </c>
      <c r="G79" s="71">
        <f>AVERAGE(G76:G78)</f>
        <v>34.56666666666667</v>
      </c>
      <c r="H79" s="72">
        <f>AVERAGE(H76:H78)</f>
        <v>27.100000000000005</v>
      </c>
      <c r="I79" s="73">
        <f>AVERAGE(I76:I78)</f>
        <v>7.4866666666666672</v>
      </c>
      <c r="K79" s="71">
        <f>AVERAGE(K76:K78)</f>
        <v>38.166666666666664</v>
      </c>
      <c r="L79" s="72">
        <f>AVERAGE(L76:L78)</f>
        <v>26.900000000000002</v>
      </c>
      <c r="M79" s="73">
        <f>AVERAGE(M76:M78)</f>
        <v>6.0066666666666668</v>
      </c>
      <c r="O79" s="77">
        <f>AVERAGE(O76:O78)</f>
        <v>29.933333333333337</v>
      </c>
      <c r="P79" s="78">
        <f>AVERAGE(P76:P78)</f>
        <v>31.033333333333331</v>
      </c>
      <c r="Q79" s="79">
        <f>AVERAGE(Q76:Q78)</f>
        <v>6.1333333333333329</v>
      </c>
    </row>
    <row r="80" spans="1:17" x14ac:dyDescent="0.3">
      <c r="A80" s="68" t="s">
        <v>94</v>
      </c>
      <c r="B80" s="66" t="s">
        <v>0</v>
      </c>
      <c r="C80" s="67">
        <f>STDEV(C76,C77,C78)</f>
        <v>2.6083200212652833</v>
      </c>
      <c r="D80" s="67">
        <f>STDEV(D76,D77,D78)</f>
        <v>1.3613718571108098</v>
      </c>
      <c r="E80" s="67">
        <f>STDEV(E76,E77,E78)</f>
        <v>0.55075705472861003</v>
      </c>
      <c r="G80" s="67">
        <f>STDEV(G76,G77,G78)</f>
        <v>3.6746881953892783</v>
      </c>
      <c r="H80" s="67">
        <f>STDEV(H76,H77,H78)</f>
        <v>1.8681541692269399</v>
      </c>
      <c r="I80" s="67">
        <f>STDEV(I76,I77,I78)</f>
        <v>0.38734136537856828</v>
      </c>
      <c r="K80" s="67">
        <f>STDEV(K76,K77,K78)</f>
        <v>4.2442117446392</v>
      </c>
      <c r="L80" s="67">
        <f>STDEV(L76,L77,L78)</f>
        <v>1.9052558883257655</v>
      </c>
      <c r="M80" s="67">
        <f>STDEV(M76,M77,M78)</f>
        <v>0.4768997099321125</v>
      </c>
      <c r="O80" s="67">
        <f>STDEV(O76,O77,O78)</f>
        <v>0.65064070986477163</v>
      </c>
      <c r="P80" s="67">
        <f>STDEV(P76,P77,P78)</f>
        <v>0.35118845842842422</v>
      </c>
      <c r="Q80" s="67">
        <f>STDEV(Q76,Q77,Q78)</f>
        <v>0.28041635710730822</v>
      </c>
    </row>
    <row r="81" spans="1:17" x14ac:dyDescent="0.3">
      <c r="A81" s="66"/>
      <c r="B81" s="66"/>
      <c r="C81" s="66"/>
      <c r="D81" s="66"/>
      <c r="E81" s="66"/>
      <c r="G81" s="66"/>
      <c r="H81" s="66"/>
      <c r="I81" s="66"/>
      <c r="K81" s="66"/>
      <c r="L81" s="66"/>
      <c r="M81" s="66"/>
      <c r="O81" s="66"/>
      <c r="P81" s="66"/>
      <c r="Q81" s="66"/>
    </row>
    <row r="82" spans="1:17" x14ac:dyDescent="0.3">
      <c r="A82" s="60" t="s">
        <v>71</v>
      </c>
      <c r="B82" s="66" t="s">
        <v>53</v>
      </c>
      <c r="C82" s="67">
        <v>38.5</v>
      </c>
      <c r="D82" s="67">
        <v>35.200000000000003</v>
      </c>
      <c r="E82" s="67">
        <v>11</v>
      </c>
      <c r="G82" s="67">
        <v>30.6</v>
      </c>
      <c r="H82" s="67">
        <v>28.2</v>
      </c>
      <c r="I82" s="67">
        <v>10</v>
      </c>
      <c r="K82" s="67">
        <v>37.700000000000003</v>
      </c>
      <c r="L82" s="67">
        <v>25.5</v>
      </c>
      <c r="M82" s="67">
        <v>6.03</v>
      </c>
      <c r="O82" s="67">
        <v>30.6</v>
      </c>
      <c r="P82" s="67">
        <v>30.2</v>
      </c>
      <c r="Q82" s="67">
        <v>5.92</v>
      </c>
    </row>
    <row r="83" spans="1:17" x14ac:dyDescent="0.3">
      <c r="A83" s="68" t="s">
        <v>87</v>
      </c>
      <c r="B83" s="66" t="s">
        <v>54</v>
      </c>
      <c r="C83" s="67">
        <v>39.9</v>
      </c>
      <c r="D83" s="67">
        <v>34.700000000000003</v>
      </c>
      <c r="E83" s="67">
        <v>10.5</v>
      </c>
      <c r="G83" s="67">
        <v>36.200000000000003</v>
      </c>
      <c r="H83" s="67">
        <v>26.7</v>
      </c>
      <c r="I83" s="67">
        <v>9.2899999999999991</v>
      </c>
      <c r="K83" s="67">
        <v>33.299999999999997</v>
      </c>
      <c r="L83" s="67">
        <v>25.4</v>
      </c>
      <c r="M83" s="67">
        <v>5.54</v>
      </c>
      <c r="O83" s="67">
        <v>35.299999999999997</v>
      </c>
      <c r="P83" s="67">
        <v>29.1</v>
      </c>
      <c r="Q83" s="67">
        <v>6.32</v>
      </c>
    </row>
    <row r="84" spans="1:17" x14ac:dyDescent="0.3">
      <c r="A84" s="68" t="s">
        <v>89</v>
      </c>
      <c r="B84" s="66" t="s">
        <v>55</v>
      </c>
      <c r="C84" s="67">
        <v>40.700000000000003</v>
      </c>
      <c r="D84" s="67">
        <v>33.9</v>
      </c>
      <c r="E84" s="67">
        <v>10.5</v>
      </c>
      <c r="G84" s="67">
        <v>35.6</v>
      </c>
      <c r="H84" s="67">
        <v>25.9</v>
      </c>
      <c r="I84" s="67">
        <v>8.2200000000000006</v>
      </c>
      <c r="K84" s="67">
        <v>39.6</v>
      </c>
      <c r="L84" s="67">
        <v>24.4</v>
      </c>
      <c r="M84" s="67">
        <v>6.13</v>
      </c>
      <c r="O84" s="67">
        <v>42.2</v>
      </c>
      <c r="P84" s="67">
        <v>27.9</v>
      </c>
      <c r="Q84" s="67">
        <v>6.78</v>
      </c>
    </row>
    <row r="85" spans="1:17" x14ac:dyDescent="0.3">
      <c r="A85" s="68" t="s">
        <v>93</v>
      </c>
      <c r="B85" s="66" t="s">
        <v>56</v>
      </c>
      <c r="C85" s="71">
        <f>AVERAGE(C82:C84)</f>
        <v>39.700000000000003</v>
      </c>
      <c r="D85" s="69">
        <f>AVERAGE(D82:D84)</f>
        <v>34.6</v>
      </c>
      <c r="E85" s="70">
        <f>AVERAGE(E82:E84)</f>
        <v>10.666666666666666</v>
      </c>
      <c r="G85" s="71">
        <f>AVERAGE(G82:G84)</f>
        <v>34.133333333333333</v>
      </c>
      <c r="H85" s="72">
        <f>AVERAGE(H82:H84)</f>
        <v>26.933333333333334</v>
      </c>
      <c r="I85" s="73">
        <f>AVERAGE(I82:I84)</f>
        <v>9.17</v>
      </c>
      <c r="K85" s="71">
        <f>AVERAGE(K82:K84)</f>
        <v>36.866666666666667</v>
      </c>
      <c r="L85" s="72">
        <f>AVERAGE(L82:L84)</f>
        <v>25.099999999999998</v>
      </c>
      <c r="M85" s="73">
        <f>AVERAGE(M82:M84)</f>
        <v>5.8999999999999995</v>
      </c>
      <c r="O85" s="77">
        <f>AVERAGE(O82:O84)</f>
        <v>36.033333333333339</v>
      </c>
      <c r="P85" s="78">
        <f>AVERAGE(P82:P84)</f>
        <v>29.066666666666663</v>
      </c>
      <c r="Q85" s="79">
        <f>AVERAGE(Q82:Q84)</f>
        <v>6.34</v>
      </c>
    </row>
    <row r="86" spans="1:17" x14ac:dyDescent="0.3">
      <c r="A86" s="68" t="s">
        <v>95</v>
      </c>
      <c r="B86" s="66" t="s">
        <v>0</v>
      </c>
      <c r="C86" s="67">
        <f>STDEV(C82,C83,C84)</f>
        <v>1.1135528725660055</v>
      </c>
      <c r="D86" s="67">
        <f>STDEV(D82,D83,D84)</f>
        <v>0.65574385243020239</v>
      </c>
      <c r="E86" s="67">
        <f>STDEV(E82,E83,E84)</f>
        <v>0.28867513459481292</v>
      </c>
      <c r="G86" s="67">
        <f>STDEV(G82,G83,G84)</f>
        <v>3.0746273486933888</v>
      </c>
      <c r="H86" s="67">
        <f>STDEV(H82,H83,H84)</f>
        <v>1.1676186592091333</v>
      </c>
      <c r="I86" s="67">
        <f>STDEV(I82,I83,I84)</f>
        <v>0.89604687377391101</v>
      </c>
      <c r="K86" s="67">
        <f>STDEV(K82,K83,K84)</f>
        <v>3.2316146634976994</v>
      </c>
      <c r="L86" s="67">
        <f>STDEV(L82,L83,L84)</f>
        <v>0.60827625302982247</v>
      </c>
      <c r="M86" s="67">
        <f>STDEV(M82,M83,M84)</f>
        <v>0.31575306807693887</v>
      </c>
      <c r="O86" s="67">
        <f>STDEV(O82,O83,O84)</f>
        <v>5.8346665143204923</v>
      </c>
      <c r="P86" s="67">
        <f>STDEV(P82,P83,P84)</f>
        <v>1.1503622617824936</v>
      </c>
      <c r="Q86" s="67">
        <f>STDEV(Q82,Q83,Q84)</f>
        <v>0.43034869582700042</v>
      </c>
    </row>
    <row r="87" spans="1:17" x14ac:dyDescent="0.3">
      <c r="A87" s="66"/>
      <c r="B87" s="66"/>
      <c r="C87" s="66"/>
      <c r="D87" s="66"/>
      <c r="E87" s="66"/>
      <c r="G87" s="66"/>
      <c r="H87" s="66"/>
      <c r="I87" s="66"/>
      <c r="K87" s="66"/>
      <c r="L87" s="66"/>
      <c r="M87" s="66"/>
      <c r="O87" s="66"/>
      <c r="P87" s="66"/>
      <c r="Q87" s="66"/>
    </row>
    <row r="88" spans="1:17" x14ac:dyDescent="0.3">
      <c r="A88" s="60" t="s">
        <v>72</v>
      </c>
      <c r="B88" s="66" t="s">
        <v>53</v>
      </c>
      <c r="C88" s="67">
        <v>42</v>
      </c>
      <c r="D88" s="67">
        <v>4.28</v>
      </c>
      <c r="E88" s="67">
        <v>12.6</v>
      </c>
      <c r="G88" s="67">
        <v>46.5</v>
      </c>
      <c r="H88" s="67">
        <v>4.34</v>
      </c>
      <c r="I88" s="67">
        <v>12</v>
      </c>
      <c r="K88" s="67">
        <v>48.5</v>
      </c>
      <c r="L88" s="67">
        <v>4.1399999999999997</v>
      </c>
      <c r="M88" s="67">
        <v>11.5</v>
      </c>
      <c r="O88" s="67">
        <v>47.4</v>
      </c>
      <c r="P88" s="67">
        <v>4.33</v>
      </c>
      <c r="Q88" s="67">
        <v>9.83</v>
      </c>
    </row>
    <row r="89" spans="1:17" x14ac:dyDescent="0.3">
      <c r="A89" s="68" t="s">
        <v>87</v>
      </c>
      <c r="B89" s="66" t="s">
        <v>54</v>
      </c>
      <c r="C89" s="67">
        <v>49.4</v>
      </c>
      <c r="D89" s="67">
        <v>4.08</v>
      </c>
      <c r="E89" s="67">
        <v>12.7</v>
      </c>
      <c r="G89" s="67">
        <v>46.4</v>
      </c>
      <c r="H89" s="67">
        <v>4.55</v>
      </c>
      <c r="I89" s="67">
        <v>12.3</v>
      </c>
      <c r="K89" s="67">
        <v>54.2</v>
      </c>
      <c r="L89" s="67">
        <v>4.09</v>
      </c>
      <c r="M89" s="67">
        <v>12</v>
      </c>
      <c r="O89" s="67">
        <v>48.7</v>
      </c>
      <c r="P89" s="67">
        <v>4.54</v>
      </c>
      <c r="Q89" s="67">
        <v>9.81</v>
      </c>
    </row>
    <row r="90" spans="1:17" x14ac:dyDescent="0.3">
      <c r="A90" s="68" t="s">
        <v>89</v>
      </c>
      <c r="B90" s="66" t="s">
        <v>55</v>
      </c>
      <c r="C90" s="67">
        <v>51.6</v>
      </c>
      <c r="D90" s="67">
        <v>4.25</v>
      </c>
      <c r="E90" s="67">
        <v>12.8</v>
      </c>
      <c r="G90" s="67">
        <v>48</v>
      </c>
      <c r="H90" s="67">
        <v>3.49</v>
      </c>
      <c r="I90" s="67">
        <v>12.3</v>
      </c>
      <c r="K90" s="67">
        <v>62.1</v>
      </c>
      <c r="L90" s="67">
        <v>3.44</v>
      </c>
      <c r="M90" s="67">
        <v>10.1</v>
      </c>
      <c r="O90" s="67">
        <v>45.8</v>
      </c>
      <c r="P90" s="67">
        <v>4.42</v>
      </c>
      <c r="Q90" s="67">
        <v>10.3</v>
      </c>
    </row>
    <row r="91" spans="1:17" x14ac:dyDescent="0.3">
      <c r="A91" s="68" t="s">
        <v>96</v>
      </c>
      <c r="B91" s="66" t="s">
        <v>73</v>
      </c>
      <c r="C91" s="71">
        <f>AVERAGE(C88:C90)</f>
        <v>47.666666666666664</v>
      </c>
      <c r="D91" s="69">
        <f>AVERAGE(D88:D90)</f>
        <v>4.2033333333333331</v>
      </c>
      <c r="E91" s="70">
        <f>AVERAGE(E88:E90)</f>
        <v>12.699999999999998</v>
      </c>
      <c r="G91" s="71">
        <f>AVERAGE(G88:G90)</f>
        <v>46.966666666666669</v>
      </c>
      <c r="H91" s="72">
        <f>AVERAGE(H88:H90)</f>
        <v>4.1266666666666669</v>
      </c>
      <c r="I91" s="73">
        <f>AVERAGE(I88:I90)</f>
        <v>12.200000000000001</v>
      </c>
      <c r="K91" s="71">
        <f>AVERAGE(K88:K90)</f>
        <v>54.933333333333337</v>
      </c>
      <c r="L91" s="72">
        <f>AVERAGE(L88:L90)</f>
        <v>3.89</v>
      </c>
      <c r="M91" s="73">
        <f>AVERAGE(M88:M90)</f>
        <v>11.200000000000001</v>
      </c>
      <c r="O91" s="77">
        <f>AVERAGE(O88:O90)</f>
        <v>47.29999999999999</v>
      </c>
      <c r="P91" s="78">
        <f>AVERAGE(P88:P90)</f>
        <v>4.4300000000000006</v>
      </c>
      <c r="Q91" s="79">
        <f>AVERAGE(Q88:Q90)</f>
        <v>9.98</v>
      </c>
    </row>
    <row r="92" spans="1:17" x14ac:dyDescent="0.3">
      <c r="A92" s="66"/>
      <c r="B92" s="66" t="s">
        <v>0</v>
      </c>
      <c r="C92" s="67">
        <f>STDEV(C88,C89,C90)</f>
        <v>5.0292477900112793</v>
      </c>
      <c r="D92" s="67">
        <f>STDEV(D88,D89,D90)</f>
        <v>0.10785793124908963</v>
      </c>
      <c r="E92" s="67">
        <f>STDEV(E88,E89,E90)</f>
        <v>0.10000000000000053</v>
      </c>
      <c r="G92" s="67">
        <f>STDEV(G88,G89,G90)</f>
        <v>0.89628864398325059</v>
      </c>
      <c r="H92" s="67">
        <f>STDEV(H88,H89,H90)</f>
        <v>0.56127830292407721</v>
      </c>
      <c r="I92" s="67">
        <f>STDEV(I88,I89,I90)</f>
        <v>0.17320508075688812</v>
      </c>
      <c r="K92" s="67">
        <f>STDEV(K88,K89,K90)</f>
        <v>6.8295924719805523</v>
      </c>
      <c r="L92" s="67">
        <f>STDEV(L88,L89,L90)</f>
        <v>0.3905124837953326</v>
      </c>
      <c r="M92" s="67">
        <f>STDEV(M88,M89,M90)</f>
        <v>0.9848857801796107</v>
      </c>
      <c r="O92" s="67">
        <f>STDEV(O88,O89,O90)</f>
        <v>1.4525839046333979</v>
      </c>
      <c r="P92" s="67">
        <f>STDEV(P88,P89,P90)</f>
        <v>0.10535653752852737</v>
      </c>
      <c r="Q92" s="67">
        <f>STDEV(Q88,Q89,Q90)</f>
        <v>0.27730849247724121</v>
      </c>
    </row>
    <row r="93" spans="1:17" x14ac:dyDescent="0.3">
      <c r="A93" s="66"/>
      <c r="B93" s="66"/>
      <c r="C93" s="66"/>
      <c r="D93" s="66"/>
      <c r="E93" s="66"/>
      <c r="G93" s="66"/>
      <c r="H93" s="66"/>
      <c r="I93" s="66"/>
      <c r="K93" s="66"/>
      <c r="L93" s="66"/>
      <c r="M93" s="66"/>
      <c r="O93" s="66"/>
      <c r="P93" s="66"/>
      <c r="Q93" s="66"/>
    </row>
    <row r="94" spans="1:17" x14ac:dyDescent="0.3">
      <c r="A94" s="60" t="s">
        <v>74</v>
      </c>
      <c r="B94" s="66" t="s">
        <v>53</v>
      </c>
      <c r="C94" s="67">
        <v>38.9</v>
      </c>
      <c r="D94" s="67">
        <v>15.9</v>
      </c>
      <c r="E94" s="67">
        <v>15.5</v>
      </c>
      <c r="G94" s="67">
        <v>39.1</v>
      </c>
      <c r="H94" s="67">
        <v>14.2</v>
      </c>
      <c r="I94" s="67">
        <v>16.5</v>
      </c>
      <c r="K94" s="67">
        <v>42.7</v>
      </c>
      <c r="L94" s="67">
        <v>13.3</v>
      </c>
      <c r="M94" s="67">
        <v>13.5</v>
      </c>
      <c r="O94" s="67">
        <v>41</v>
      </c>
      <c r="P94" s="67">
        <v>16.399999999999999</v>
      </c>
      <c r="Q94" s="67">
        <v>13</v>
      </c>
    </row>
    <row r="95" spans="1:17" x14ac:dyDescent="0.3">
      <c r="A95" s="68" t="s">
        <v>87</v>
      </c>
      <c r="B95" s="66" t="s">
        <v>54</v>
      </c>
      <c r="C95" s="67">
        <v>34.6</v>
      </c>
      <c r="D95" s="67">
        <v>17.3</v>
      </c>
      <c r="E95" s="67">
        <v>15.4</v>
      </c>
      <c r="G95" s="67">
        <v>34.799999999999997</v>
      </c>
      <c r="H95" s="67">
        <v>14.7</v>
      </c>
      <c r="I95" s="67">
        <v>16.399999999999999</v>
      </c>
      <c r="K95" s="67">
        <v>37.9</v>
      </c>
      <c r="L95" s="67">
        <v>13.6</v>
      </c>
      <c r="M95" s="67">
        <v>13.8</v>
      </c>
      <c r="O95" s="67">
        <v>38.6</v>
      </c>
      <c r="P95" s="67">
        <v>17.600000000000001</v>
      </c>
      <c r="Q95" s="67">
        <v>12.3</v>
      </c>
    </row>
    <row r="96" spans="1:17" x14ac:dyDescent="0.3">
      <c r="A96" s="68" t="s">
        <v>89</v>
      </c>
      <c r="B96" s="66" t="s">
        <v>55</v>
      </c>
      <c r="C96" s="67">
        <v>33.700000000000003</v>
      </c>
      <c r="D96" s="67">
        <v>18</v>
      </c>
      <c r="E96" s="67">
        <v>14.9</v>
      </c>
      <c r="G96" s="67">
        <v>34.1</v>
      </c>
      <c r="H96" s="67">
        <v>14.6</v>
      </c>
      <c r="I96" s="67">
        <v>16.7</v>
      </c>
      <c r="K96" s="67">
        <v>37</v>
      </c>
      <c r="L96" s="67">
        <v>14.7</v>
      </c>
      <c r="M96" s="67">
        <v>13.3</v>
      </c>
      <c r="O96" s="67">
        <v>38.5</v>
      </c>
      <c r="P96" s="67">
        <v>17.7</v>
      </c>
      <c r="Q96" s="67">
        <v>12.6</v>
      </c>
    </row>
    <row r="97" spans="1:17" x14ac:dyDescent="0.3">
      <c r="A97" s="68" t="s">
        <v>97</v>
      </c>
      <c r="B97" s="66" t="s">
        <v>56</v>
      </c>
      <c r="C97" s="71">
        <f>AVERAGE(C94:C96)</f>
        <v>35.733333333333334</v>
      </c>
      <c r="D97" s="69">
        <f>AVERAGE(D94:D96)</f>
        <v>17.066666666666666</v>
      </c>
      <c r="E97" s="70">
        <f>AVERAGE(E94:E96)</f>
        <v>15.266666666666666</v>
      </c>
      <c r="G97" s="71">
        <f>AVERAGE(G94:G96)</f>
        <v>36</v>
      </c>
      <c r="H97" s="72">
        <f>AVERAGE(H94:H96)</f>
        <v>14.5</v>
      </c>
      <c r="I97" s="73">
        <f>AVERAGE(I94:I96)</f>
        <v>16.533333333333331</v>
      </c>
      <c r="K97" s="71">
        <f>AVERAGE(K94:K96)</f>
        <v>39.199999999999996</v>
      </c>
      <c r="L97" s="72">
        <f>AVERAGE(L94:L96)</f>
        <v>13.866666666666665</v>
      </c>
      <c r="M97" s="73">
        <f>AVERAGE(M94:M96)</f>
        <v>13.533333333333333</v>
      </c>
      <c r="O97" s="77">
        <f>AVERAGE(O94:O96)</f>
        <v>39.366666666666667</v>
      </c>
      <c r="P97" s="78">
        <f>AVERAGE(P94:P96)</f>
        <v>17.233333333333334</v>
      </c>
      <c r="Q97" s="79">
        <f>AVERAGE(Q94:Q96)</f>
        <v>12.633333333333333</v>
      </c>
    </row>
    <row r="98" spans="1:17" x14ac:dyDescent="0.3">
      <c r="B98" s="66" t="s">
        <v>0</v>
      </c>
      <c r="C98" s="67">
        <f>STDEV(C94,C95,C96)</f>
        <v>2.7790885796126257</v>
      </c>
      <c r="D98" s="67">
        <f>STDEV(D94,D95,D96)</f>
        <v>1.0692676621563626</v>
      </c>
      <c r="E98" s="67">
        <f>STDEV(E94,E95,E96)</f>
        <v>0.32145502536643172</v>
      </c>
      <c r="G98" s="67">
        <f>STDEV(G94,G95,G96)</f>
        <v>2.7073972741361776</v>
      </c>
      <c r="H98" s="67">
        <f>STDEV(H94,H95,H96)</f>
        <v>0.26457513110645914</v>
      </c>
      <c r="I98" s="67">
        <f>STDEV(I94,I95,I96)</f>
        <v>0.15275252316519489</v>
      </c>
      <c r="K98" s="67">
        <f>STDEV(K94,K95,K96)</f>
        <v>3.0643106892089143</v>
      </c>
      <c r="L98" s="67">
        <f>STDEV(L94,L95,L96)</f>
        <v>0.73711147958319878</v>
      </c>
      <c r="M98" s="67">
        <f>STDEV(M94,M95,M96)</f>
        <v>0.25166114784235838</v>
      </c>
      <c r="O98" s="67">
        <f>STDEV(O94,O95,O96)</f>
        <v>1.4153915830374759</v>
      </c>
      <c r="P98" s="67">
        <f>STDEV(P94,P95,P96)</f>
        <v>0.72341781380702452</v>
      </c>
      <c r="Q98" s="67">
        <f>STDEV(Q94,Q95,Q96)</f>
        <v>0.35118845842842428</v>
      </c>
    </row>
  </sheetData>
  <mergeCells count="6">
    <mergeCell ref="AF3:AQ3"/>
    <mergeCell ref="C2:E2"/>
    <mergeCell ref="G2:I2"/>
    <mergeCell ref="K2:M2"/>
    <mergeCell ref="O2:Q2"/>
    <mergeCell ref="T3:AE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25"/>
  <sheetViews>
    <sheetView zoomScale="90" zoomScaleNormal="90" workbookViewId="0">
      <selection activeCell="C6" sqref="C6:C7"/>
    </sheetView>
  </sheetViews>
  <sheetFormatPr baseColWidth="10" defaultColWidth="9.1796875" defaultRowHeight="14.5" x14ac:dyDescent="0.35"/>
  <cols>
    <col min="1" max="1" width="9" style="4" customWidth="1"/>
    <col min="2" max="5" width="9.1796875" style="4" customWidth="1"/>
    <col min="6" max="6" width="15.453125" style="4" customWidth="1"/>
    <col min="7" max="7" width="5.1796875" style="4" customWidth="1"/>
    <col min="8" max="12" width="9.1796875" style="4" customWidth="1"/>
    <col min="13" max="13" width="11.453125" style="4" customWidth="1"/>
    <col min="14" max="14" width="14.453125" style="4" customWidth="1"/>
    <col min="15" max="15" width="11.81640625" style="4" customWidth="1"/>
    <col min="16" max="16" width="6" style="4" customWidth="1"/>
    <col min="17" max="17" width="7.453125" style="4" customWidth="1"/>
    <col min="18" max="18" width="8.1796875" style="4" customWidth="1"/>
    <col min="19" max="19" width="10.81640625" style="4" customWidth="1"/>
    <col min="20" max="20" width="12" style="4" customWidth="1"/>
    <col min="21" max="21" width="12.26953125" style="4" customWidth="1"/>
    <col min="22" max="22" width="16.7265625" style="4" customWidth="1"/>
    <col min="23" max="256" width="9.1796875" style="4"/>
    <col min="257" max="257" width="9" style="4" customWidth="1"/>
    <col min="258" max="261" width="9.1796875" style="4"/>
    <col min="262" max="262" width="15.453125" style="4" customWidth="1"/>
    <col min="263" max="263" width="5.1796875" style="4" customWidth="1"/>
    <col min="264" max="268" width="9.1796875" style="4"/>
    <col min="269" max="269" width="11.453125" style="4" customWidth="1"/>
    <col min="270" max="270" width="14.453125" style="4" customWidth="1"/>
    <col min="271" max="271" width="11.81640625" style="4" customWidth="1"/>
    <col min="272" max="272" width="6" style="4" customWidth="1"/>
    <col min="273" max="273" width="7.453125" style="4" customWidth="1"/>
    <col min="274" max="274" width="8.1796875" style="4" customWidth="1"/>
    <col min="275" max="275" width="16.81640625" style="4" customWidth="1"/>
    <col min="276" max="276" width="21.1796875" style="4" customWidth="1"/>
    <col min="277" max="512" width="9.1796875" style="4"/>
    <col min="513" max="513" width="9" style="4" customWidth="1"/>
    <col min="514" max="517" width="9.1796875" style="4"/>
    <col min="518" max="518" width="15.453125" style="4" customWidth="1"/>
    <col min="519" max="519" width="5.1796875" style="4" customWidth="1"/>
    <col min="520" max="524" width="9.1796875" style="4"/>
    <col min="525" max="525" width="11.453125" style="4" customWidth="1"/>
    <col min="526" max="526" width="14.453125" style="4" customWidth="1"/>
    <col min="527" max="527" width="11.81640625" style="4" customWidth="1"/>
    <col min="528" max="528" width="6" style="4" customWidth="1"/>
    <col min="529" max="529" width="7.453125" style="4" customWidth="1"/>
    <col min="530" max="530" width="8.1796875" style="4" customWidth="1"/>
    <col min="531" max="531" width="16.81640625" style="4" customWidth="1"/>
    <col min="532" max="532" width="21.1796875" style="4" customWidth="1"/>
    <col min="533" max="768" width="9.1796875" style="4"/>
    <col min="769" max="769" width="9" style="4" customWidth="1"/>
    <col min="770" max="773" width="9.1796875" style="4"/>
    <col min="774" max="774" width="15.453125" style="4" customWidth="1"/>
    <col min="775" max="775" width="5.1796875" style="4" customWidth="1"/>
    <col min="776" max="780" width="9.1796875" style="4"/>
    <col min="781" max="781" width="11.453125" style="4" customWidth="1"/>
    <col min="782" max="782" width="14.453125" style="4" customWidth="1"/>
    <col min="783" max="783" width="11.81640625" style="4" customWidth="1"/>
    <col min="784" max="784" width="6" style="4" customWidth="1"/>
    <col min="785" max="785" width="7.453125" style="4" customWidth="1"/>
    <col min="786" max="786" width="8.1796875" style="4" customWidth="1"/>
    <col min="787" max="787" width="16.81640625" style="4" customWidth="1"/>
    <col min="788" max="788" width="21.1796875" style="4" customWidth="1"/>
    <col min="789" max="1024" width="9.1796875" style="4"/>
    <col min="1025" max="1025" width="9" style="4" customWidth="1"/>
    <col min="1026" max="1029" width="9.1796875" style="4"/>
    <col min="1030" max="1030" width="15.453125" style="4" customWidth="1"/>
    <col min="1031" max="1031" width="5.1796875" style="4" customWidth="1"/>
    <col min="1032" max="1036" width="9.1796875" style="4"/>
    <col min="1037" max="1037" width="11.453125" style="4" customWidth="1"/>
    <col min="1038" max="1038" width="14.453125" style="4" customWidth="1"/>
    <col min="1039" max="1039" width="11.81640625" style="4" customWidth="1"/>
    <col min="1040" max="1040" width="6" style="4" customWidth="1"/>
    <col min="1041" max="1041" width="7.453125" style="4" customWidth="1"/>
    <col min="1042" max="1042" width="8.1796875" style="4" customWidth="1"/>
    <col min="1043" max="1043" width="16.81640625" style="4" customWidth="1"/>
    <col min="1044" max="1044" width="21.1796875" style="4" customWidth="1"/>
    <col min="1045" max="1280" width="9.1796875" style="4"/>
    <col min="1281" max="1281" width="9" style="4" customWidth="1"/>
    <col min="1282" max="1285" width="9.1796875" style="4"/>
    <col min="1286" max="1286" width="15.453125" style="4" customWidth="1"/>
    <col min="1287" max="1287" width="5.1796875" style="4" customWidth="1"/>
    <col min="1288" max="1292" width="9.1796875" style="4"/>
    <col min="1293" max="1293" width="11.453125" style="4" customWidth="1"/>
    <col min="1294" max="1294" width="14.453125" style="4" customWidth="1"/>
    <col min="1295" max="1295" width="11.81640625" style="4" customWidth="1"/>
    <col min="1296" max="1296" width="6" style="4" customWidth="1"/>
    <col min="1297" max="1297" width="7.453125" style="4" customWidth="1"/>
    <col min="1298" max="1298" width="8.1796875" style="4" customWidth="1"/>
    <col min="1299" max="1299" width="16.81640625" style="4" customWidth="1"/>
    <col min="1300" max="1300" width="21.1796875" style="4" customWidth="1"/>
    <col min="1301" max="1536" width="9.1796875" style="4"/>
    <col min="1537" max="1537" width="9" style="4" customWidth="1"/>
    <col min="1538" max="1541" width="9.1796875" style="4"/>
    <col min="1542" max="1542" width="15.453125" style="4" customWidth="1"/>
    <col min="1543" max="1543" width="5.1796875" style="4" customWidth="1"/>
    <col min="1544" max="1548" width="9.1796875" style="4"/>
    <col min="1549" max="1549" width="11.453125" style="4" customWidth="1"/>
    <col min="1550" max="1550" width="14.453125" style="4" customWidth="1"/>
    <col min="1551" max="1551" width="11.81640625" style="4" customWidth="1"/>
    <col min="1552" max="1552" width="6" style="4" customWidth="1"/>
    <col min="1553" max="1553" width="7.453125" style="4" customWidth="1"/>
    <col min="1554" max="1554" width="8.1796875" style="4" customWidth="1"/>
    <col min="1555" max="1555" width="16.81640625" style="4" customWidth="1"/>
    <col min="1556" max="1556" width="21.1796875" style="4" customWidth="1"/>
    <col min="1557" max="1792" width="9.1796875" style="4"/>
    <col min="1793" max="1793" width="9" style="4" customWidth="1"/>
    <col min="1794" max="1797" width="9.1796875" style="4"/>
    <col min="1798" max="1798" width="15.453125" style="4" customWidth="1"/>
    <col min="1799" max="1799" width="5.1796875" style="4" customWidth="1"/>
    <col min="1800" max="1804" width="9.1796875" style="4"/>
    <col min="1805" max="1805" width="11.453125" style="4" customWidth="1"/>
    <col min="1806" max="1806" width="14.453125" style="4" customWidth="1"/>
    <col min="1807" max="1807" width="11.81640625" style="4" customWidth="1"/>
    <col min="1808" max="1808" width="6" style="4" customWidth="1"/>
    <col min="1809" max="1809" width="7.453125" style="4" customWidth="1"/>
    <col min="1810" max="1810" width="8.1796875" style="4" customWidth="1"/>
    <col min="1811" max="1811" width="16.81640625" style="4" customWidth="1"/>
    <col min="1812" max="1812" width="21.1796875" style="4" customWidth="1"/>
    <col min="1813" max="2048" width="9.1796875" style="4"/>
    <col min="2049" max="2049" width="9" style="4" customWidth="1"/>
    <col min="2050" max="2053" width="9.1796875" style="4"/>
    <col min="2054" max="2054" width="15.453125" style="4" customWidth="1"/>
    <col min="2055" max="2055" width="5.1796875" style="4" customWidth="1"/>
    <col min="2056" max="2060" width="9.1796875" style="4"/>
    <col min="2061" max="2061" width="11.453125" style="4" customWidth="1"/>
    <col min="2062" max="2062" width="14.453125" style="4" customWidth="1"/>
    <col min="2063" max="2063" width="11.81640625" style="4" customWidth="1"/>
    <col min="2064" max="2064" width="6" style="4" customWidth="1"/>
    <col min="2065" max="2065" width="7.453125" style="4" customWidth="1"/>
    <col min="2066" max="2066" width="8.1796875" style="4" customWidth="1"/>
    <col min="2067" max="2067" width="16.81640625" style="4" customWidth="1"/>
    <col min="2068" max="2068" width="21.1796875" style="4" customWidth="1"/>
    <col min="2069" max="2304" width="9.1796875" style="4"/>
    <col min="2305" max="2305" width="9" style="4" customWidth="1"/>
    <col min="2306" max="2309" width="9.1796875" style="4"/>
    <col min="2310" max="2310" width="15.453125" style="4" customWidth="1"/>
    <col min="2311" max="2311" width="5.1796875" style="4" customWidth="1"/>
    <col min="2312" max="2316" width="9.1796875" style="4"/>
    <col min="2317" max="2317" width="11.453125" style="4" customWidth="1"/>
    <col min="2318" max="2318" width="14.453125" style="4" customWidth="1"/>
    <col min="2319" max="2319" width="11.81640625" style="4" customWidth="1"/>
    <col min="2320" max="2320" width="6" style="4" customWidth="1"/>
    <col min="2321" max="2321" width="7.453125" style="4" customWidth="1"/>
    <col min="2322" max="2322" width="8.1796875" style="4" customWidth="1"/>
    <col min="2323" max="2323" width="16.81640625" style="4" customWidth="1"/>
    <col min="2324" max="2324" width="21.1796875" style="4" customWidth="1"/>
    <col min="2325" max="2560" width="9.1796875" style="4"/>
    <col min="2561" max="2561" width="9" style="4" customWidth="1"/>
    <col min="2562" max="2565" width="9.1796875" style="4"/>
    <col min="2566" max="2566" width="15.453125" style="4" customWidth="1"/>
    <col min="2567" max="2567" width="5.1796875" style="4" customWidth="1"/>
    <col min="2568" max="2572" width="9.1796875" style="4"/>
    <col min="2573" max="2573" width="11.453125" style="4" customWidth="1"/>
    <col min="2574" max="2574" width="14.453125" style="4" customWidth="1"/>
    <col min="2575" max="2575" width="11.81640625" style="4" customWidth="1"/>
    <col min="2576" max="2576" width="6" style="4" customWidth="1"/>
    <col min="2577" max="2577" width="7.453125" style="4" customWidth="1"/>
    <col min="2578" max="2578" width="8.1796875" style="4" customWidth="1"/>
    <col min="2579" max="2579" width="16.81640625" style="4" customWidth="1"/>
    <col min="2580" max="2580" width="21.1796875" style="4" customWidth="1"/>
    <col min="2581" max="2816" width="9.1796875" style="4"/>
    <col min="2817" max="2817" width="9" style="4" customWidth="1"/>
    <col min="2818" max="2821" width="9.1796875" style="4"/>
    <col min="2822" max="2822" width="15.453125" style="4" customWidth="1"/>
    <col min="2823" max="2823" width="5.1796875" style="4" customWidth="1"/>
    <col min="2824" max="2828" width="9.1796875" style="4"/>
    <col min="2829" max="2829" width="11.453125" style="4" customWidth="1"/>
    <col min="2830" max="2830" width="14.453125" style="4" customWidth="1"/>
    <col min="2831" max="2831" width="11.81640625" style="4" customWidth="1"/>
    <col min="2832" max="2832" width="6" style="4" customWidth="1"/>
    <col min="2833" max="2833" width="7.453125" style="4" customWidth="1"/>
    <col min="2834" max="2834" width="8.1796875" style="4" customWidth="1"/>
    <col min="2835" max="2835" width="16.81640625" style="4" customWidth="1"/>
    <col min="2836" max="2836" width="21.1796875" style="4" customWidth="1"/>
    <col min="2837" max="3072" width="9.1796875" style="4"/>
    <col min="3073" max="3073" width="9" style="4" customWidth="1"/>
    <col min="3074" max="3077" width="9.1796875" style="4"/>
    <col min="3078" max="3078" width="15.453125" style="4" customWidth="1"/>
    <col min="3079" max="3079" width="5.1796875" style="4" customWidth="1"/>
    <col min="3080" max="3084" width="9.1796875" style="4"/>
    <col min="3085" max="3085" width="11.453125" style="4" customWidth="1"/>
    <col min="3086" max="3086" width="14.453125" style="4" customWidth="1"/>
    <col min="3087" max="3087" width="11.81640625" style="4" customWidth="1"/>
    <col min="3088" max="3088" width="6" style="4" customWidth="1"/>
    <col min="3089" max="3089" width="7.453125" style="4" customWidth="1"/>
    <col min="3090" max="3090" width="8.1796875" style="4" customWidth="1"/>
    <col min="3091" max="3091" width="16.81640625" style="4" customWidth="1"/>
    <col min="3092" max="3092" width="21.1796875" style="4" customWidth="1"/>
    <col min="3093" max="3328" width="9.1796875" style="4"/>
    <col min="3329" max="3329" width="9" style="4" customWidth="1"/>
    <col min="3330" max="3333" width="9.1796875" style="4"/>
    <col min="3334" max="3334" width="15.453125" style="4" customWidth="1"/>
    <col min="3335" max="3335" width="5.1796875" style="4" customWidth="1"/>
    <col min="3336" max="3340" width="9.1796875" style="4"/>
    <col min="3341" max="3341" width="11.453125" style="4" customWidth="1"/>
    <col min="3342" max="3342" width="14.453125" style="4" customWidth="1"/>
    <col min="3343" max="3343" width="11.81640625" style="4" customWidth="1"/>
    <col min="3344" max="3344" width="6" style="4" customWidth="1"/>
    <col min="3345" max="3345" width="7.453125" style="4" customWidth="1"/>
    <col min="3346" max="3346" width="8.1796875" style="4" customWidth="1"/>
    <col min="3347" max="3347" width="16.81640625" style="4" customWidth="1"/>
    <col min="3348" max="3348" width="21.1796875" style="4" customWidth="1"/>
    <col min="3349" max="3584" width="9.1796875" style="4"/>
    <col min="3585" max="3585" width="9" style="4" customWidth="1"/>
    <col min="3586" max="3589" width="9.1796875" style="4"/>
    <col min="3590" max="3590" width="15.453125" style="4" customWidth="1"/>
    <col min="3591" max="3591" width="5.1796875" style="4" customWidth="1"/>
    <col min="3592" max="3596" width="9.1796875" style="4"/>
    <col min="3597" max="3597" width="11.453125" style="4" customWidth="1"/>
    <col min="3598" max="3598" width="14.453125" style="4" customWidth="1"/>
    <col min="3599" max="3599" width="11.81640625" style="4" customWidth="1"/>
    <col min="3600" max="3600" width="6" style="4" customWidth="1"/>
    <col min="3601" max="3601" width="7.453125" style="4" customWidth="1"/>
    <col min="3602" max="3602" width="8.1796875" style="4" customWidth="1"/>
    <col min="3603" max="3603" width="16.81640625" style="4" customWidth="1"/>
    <col min="3604" max="3604" width="21.1796875" style="4" customWidth="1"/>
    <col min="3605" max="3840" width="9.1796875" style="4"/>
    <col min="3841" max="3841" width="9" style="4" customWidth="1"/>
    <col min="3842" max="3845" width="9.1796875" style="4"/>
    <col min="3846" max="3846" width="15.453125" style="4" customWidth="1"/>
    <col min="3847" max="3847" width="5.1796875" style="4" customWidth="1"/>
    <col min="3848" max="3852" width="9.1796875" style="4"/>
    <col min="3853" max="3853" width="11.453125" style="4" customWidth="1"/>
    <col min="3854" max="3854" width="14.453125" style="4" customWidth="1"/>
    <col min="3855" max="3855" width="11.81640625" style="4" customWidth="1"/>
    <col min="3856" max="3856" width="6" style="4" customWidth="1"/>
    <col min="3857" max="3857" width="7.453125" style="4" customWidth="1"/>
    <col min="3858" max="3858" width="8.1796875" style="4" customWidth="1"/>
    <col min="3859" max="3859" width="16.81640625" style="4" customWidth="1"/>
    <col min="3860" max="3860" width="21.1796875" style="4" customWidth="1"/>
    <col min="3861" max="4096" width="9.1796875" style="4"/>
    <col min="4097" max="4097" width="9" style="4" customWidth="1"/>
    <col min="4098" max="4101" width="9.1796875" style="4"/>
    <col min="4102" max="4102" width="15.453125" style="4" customWidth="1"/>
    <col min="4103" max="4103" width="5.1796875" style="4" customWidth="1"/>
    <col min="4104" max="4108" width="9.1796875" style="4"/>
    <col min="4109" max="4109" width="11.453125" style="4" customWidth="1"/>
    <col min="4110" max="4110" width="14.453125" style="4" customWidth="1"/>
    <col min="4111" max="4111" width="11.81640625" style="4" customWidth="1"/>
    <col min="4112" max="4112" width="6" style="4" customWidth="1"/>
    <col min="4113" max="4113" width="7.453125" style="4" customWidth="1"/>
    <col min="4114" max="4114" width="8.1796875" style="4" customWidth="1"/>
    <col min="4115" max="4115" width="16.81640625" style="4" customWidth="1"/>
    <col min="4116" max="4116" width="21.1796875" style="4" customWidth="1"/>
    <col min="4117" max="4352" width="9.1796875" style="4"/>
    <col min="4353" max="4353" width="9" style="4" customWidth="1"/>
    <col min="4354" max="4357" width="9.1796875" style="4"/>
    <col min="4358" max="4358" width="15.453125" style="4" customWidth="1"/>
    <col min="4359" max="4359" width="5.1796875" style="4" customWidth="1"/>
    <col min="4360" max="4364" width="9.1796875" style="4"/>
    <col min="4365" max="4365" width="11.453125" style="4" customWidth="1"/>
    <col min="4366" max="4366" width="14.453125" style="4" customWidth="1"/>
    <col min="4367" max="4367" width="11.81640625" style="4" customWidth="1"/>
    <col min="4368" max="4368" width="6" style="4" customWidth="1"/>
    <col min="4369" max="4369" width="7.453125" style="4" customWidth="1"/>
    <col min="4370" max="4370" width="8.1796875" style="4" customWidth="1"/>
    <col min="4371" max="4371" width="16.81640625" style="4" customWidth="1"/>
    <col min="4372" max="4372" width="21.1796875" style="4" customWidth="1"/>
    <col min="4373" max="4608" width="9.1796875" style="4"/>
    <col min="4609" max="4609" width="9" style="4" customWidth="1"/>
    <col min="4610" max="4613" width="9.1796875" style="4"/>
    <col min="4614" max="4614" width="15.453125" style="4" customWidth="1"/>
    <col min="4615" max="4615" width="5.1796875" style="4" customWidth="1"/>
    <col min="4616" max="4620" width="9.1796875" style="4"/>
    <col min="4621" max="4621" width="11.453125" style="4" customWidth="1"/>
    <col min="4622" max="4622" width="14.453125" style="4" customWidth="1"/>
    <col min="4623" max="4623" width="11.81640625" style="4" customWidth="1"/>
    <col min="4624" max="4624" width="6" style="4" customWidth="1"/>
    <col min="4625" max="4625" width="7.453125" style="4" customWidth="1"/>
    <col min="4626" max="4626" width="8.1796875" style="4" customWidth="1"/>
    <col min="4627" max="4627" width="16.81640625" style="4" customWidth="1"/>
    <col min="4628" max="4628" width="21.1796875" style="4" customWidth="1"/>
    <col min="4629" max="4864" width="9.1796875" style="4"/>
    <col min="4865" max="4865" width="9" style="4" customWidth="1"/>
    <col min="4866" max="4869" width="9.1796875" style="4"/>
    <col min="4870" max="4870" width="15.453125" style="4" customWidth="1"/>
    <col min="4871" max="4871" width="5.1796875" style="4" customWidth="1"/>
    <col min="4872" max="4876" width="9.1796875" style="4"/>
    <col min="4877" max="4877" width="11.453125" style="4" customWidth="1"/>
    <col min="4878" max="4878" width="14.453125" style="4" customWidth="1"/>
    <col min="4879" max="4879" width="11.81640625" style="4" customWidth="1"/>
    <col min="4880" max="4880" width="6" style="4" customWidth="1"/>
    <col min="4881" max="4881" width="7.453125" style="4" customWidth="1"/>
    <col min="4882" max="4882" width="8.1796875" style="4" customWidth="1"/>
    <col min="4883" max="4883" width="16.81640625" style="4" customWidth="1"/>
    <col min="4884" max="4884" width="21.1796875" style="4" customWidth="1"/>
    <col min="4885" max="5120" width="9.1796875" style="4"/>
    <col min="5121" max="5121" width="9" style="4" customWidth="1"/>
    <col min="5122" max="5125" width="9.1796875" style="4"/>
    <col min="5126" max="5126" width="15.453125" style="4" customWidth="1"/>
    <col min="5127" max="5127" width="5.1796875" style="4" customWidth="1"/>
    <col min="5128" max="5132" width="9.1796875" style="4"/>
    <col min="5133" max="5133" width="11.453125" style="4" customWidth="1"/>
    <col min="5134" max="5134" width="14.453125" style="4" customWidth="1"/>
    <col min="5135" max="5135" width="11.81640625" style="4" customWidth="1"/>
    <col min="5136" max="5136" width="6" style="4" customWidth="1"/>
    <col min="5137" max="5137" width="7.453125" style="4" customWidth="1"/>
    <col min="5138" max="5138" width="8.1796875" style="4" customWidth="1"/>
    <col min="5139" max="5139" width="16.81640625" style="4" customWidth="1"/>
    <col min="5140" max="5140" width="21.1796875" style="4" customWidth="1"/>
    <col min="5141" max="5376" width="9.1796875" style="4"/>
    <col min="5377" max="5377" width="9" style="4" customWidth="1"/>
    <col min="5378" max="5381" width="9.1796875" style="4"/>
    <col min="5382" max="5382" width="15.453125" style="4" customWidth="1"/>
    <col min="5383" max="5383" width="5.1796875" style="4" customWidth="1"/>
    <col min="5384" max="5388" width="9.1796875" style="4"/>
    <col min="5389" max="5389" width="11.453125" style="4" customWidth="1"/>
    <col min="5390" max="5390" width="14.453125" style="4" customWidth="1"/>
    <col min="5391" max="5391" width="11.81640625" style="4" customWidth="1"/>
    <col min="5392" max="5392" width="6" style="4" customWidth="1"/>
    <col min="5393" max="5393" width="7.453125" style="4" customWidth="1"/>
    <col min="5394" max="5394" width="8.1796875" style="4" customWidth="1"/>
    <col min="5395" max="5395" width="16.81640625" style="4" customWidth="1"/>
    <col min="5396" max="5396" width="21.1796875" style="4" customWidth="1"/>
    <col min="5397" max="5632" width="9.1796875" style="4"/>
    <col min="5633" max="5633" width="9" style="4" customWidth="1"/>
    <col min="5634" max="5637" width="9.1796875" style="4"/>
    <col min="5638" max="5638" width="15.453125" style="4" customWidth="1"/>
    <col min="5639" max="5639" width="5.1796875" style="4" customWidth="1"/>
    <col min="5640" max="5644" width="9.1796875" style="4"/>
    <col min="5645" max="5645" width="11.453125" style="4" customWidth="1"/>
    <col min="5646" max="5646" width="14.453125" style="4" customWidth="1"/>
    <col min="5647" max="5647" width="11.81640625" style="4" customWidth="1"/>
    <col min="5648" max="5648" width="6" style="4" customWidth="1"/>
    <col min="5649" max="5649" width="7.453125" style="4" customWidth="1"/>
    <col min="5650" max="5650" width="8.1796875" style="4" customWidth="1"/>
    <col min="5651" max="5651" width="16.81640625" style="4" customWidth="1"/>
    <col min="5652" max="5652" width="21.1796875" style="4" customWidth="1"/>
    <col min="5653" max="5888" width="9.1796875" style="4"/>
    <col min="5889" max="5889" width="9" style="4" customWidth="1"/>
    <col min="5890" max="5893" width="9.1796875" style="4"/>
    <col min="5894" max="5894" width="15.453125" style="4" customWidth="1"/>
    <col min="5895" max="5895" width="5.1796875" style="4" customWidth="1"/>
    <col min="5896" max="5900" width="9.1796875" style="4"/>
    <col min="5901" max="5901" width="11.453125" style="4" customWidth="1"/>
    <col min="5902" max="5902" width="14.453125" style="4" customWidth="1"/>
    <col min="5903" max="5903" width="11.81640625" style="4" customWidth="1"/>
    <col min="5904" max="5904" width="6" style="4" customWidth="1"/>
    <col min="5905" max="5905" width="7.453125" style="4" customWidth="1"/>
    <col min="5906" max="5906" width="8.1796875" style="4" customWidth="1"/>
    <col min="5907" max="5907" width="16.81640625" style="4" customWidth="1"/>
    <col min="5908" max="5908" width="21.1796875" style="4" customWidth="1"/>
    <col min="5909" max="6144" width="9.1796875" style="4"/>
    <col min="6145" max="6145" width="9" style="4" customWidth="1"/>
    <col min="6146" max="6149" width="9.1796875" style="4"/>
    <col min="6150" max="6150" width="15.453125" style="4" customWidth="1"/>
    <col min="6151" max="6151" width="5.1796875" style="4" customWidth="1"/>
    <col min="6152" max="6156" width="9.1796875" style="4"/>
    <col min="6157" max="6157" width="11.453125" style="4" customWidth="1"/>
    <col min="6158" max="6158" width="14.453125" style="4" customWidth="1"/>
    <col min="6159" max="6159" width="11.81640625" style="4" customWidth="1"/>
    <col min="6160" max="6160" width="6" style="4" customWidth="1"/>
    <col min="6161" max="6161" width="7.453125" style="4" customWidth="1"/>
    <col min="6162" max="6162" width="8.1796875" style="4" customWidth="1"/>
    <col min="6163" max="6163" width="16.81640625" style="4" customWidth="1"/>
    <col min="6164" max="6164" width="21.1796875" style="4" customWidth="1"/>
    <col min="6165" max="6400" width="9.1796875" style="4"/>
    <col min="6401" max="6401" width="9" style="4" customWidth="1"/>
    <col min="6402" max="6405" width="9.1796875" style="4"/>
    <col min="6406" max="6406" width="15.453125" style="4" customWidth="1"/>
    <col min="6407" max="6407" width="5.1796875" style="4" customWidth="1"/>
    <col min="6408" max="6412" width="9.1796875" style="4"/>
    <col min="6413" max="6413" width="11.453125" style="4" customWidth="1"/>
    <col min="6414" max="6414" width="14.453125" style="4" customWidth="1"/>
    <col min="6415" max="6415" width="11.81640625" style="4" customWidth="1"/>
    <col min="6416" max="6416" width="6" style="4" customWidth="1"/>
    <col min="6417" max="6417" width="7.453125" style="4" customWidth="1"/>
    <col min="6418" max="6418" width="8.1796875" style="4" customWidth="1"/>
    <col min="6419" max="6419" width="16.81640625" style="4" customWidth="1"/>
    <col min="6420" max="6420" width="21.1796875" style="4" customWidth="1"/>
    <col min="6421" max="6656" width="9.1796875" style="4"/>
    <col min="6657" max="6657" width="9" style="4" customWidth="1"/>
    <col min="6658" max="6661" width="9.1796875" style="4"/>
    <col min="6662" max="6662" width="15.453125" style="4" customWidth="1"/>
    <col min="6663" max="6663" width="5.1796875" style="4" customWidth="1"/>
    <col min="6664" max="6668" width="9.1796875" style="4"/>
    <col min="6669" max="6669" width="11.453125" style="4" customWidth="1"/>
    <col min="6670" max="6670" width="14.453125" style="4" customWidth="1"/>
    <col min="6671" max="6671" width="11.81640625" style="4" customWidth="1"/>
    <col min="6672" max="6672" width="6" style="4" customWidth="1"/>
    <col min="6673" max="6673" width="7.453125" style="4" customWidth="1"/>
    <col min="6674" max="6674" width="8.1796875" style="4" customWidth="1"/>
    <col min="6675" max="6675" width="16.81640625" style="4" customWidth="1"/>
    <col min="6676" max="6676" width="21.1796875" style="4" customWidth="1"/>
    <col min="6677" max="6912" width="9.1796875" style="4"/>
    <col min="6913" max="6913" width="9" style="4" customWidth="1"/>
    <col min="6914" max="6917" width="9.1796875" style="4"/>
    <col min="6918" max="6918" width="15.453125" style="4" customWidth="1"/>
    <col min="6919" max="6919" width="5.1796875" style="4" customWidth="1"/>
    <col min="6920" max="6924" width="9.1796875" style="4"/>
    <col min="6925" max="6925" width="11.453125" style="4" customWidth="1"/>
    <col min="6926" max="6926" width="14.453125" style="4" customWidth="1"/>
    <col min="6927" max="6927" width="11.81640625" style="4" customWidth="1"/>
    <col min="6928" max="6928" width="6" style="4" customWidth="1"/>
    <col min="6929" max="6929" width="7.453125" style="4" customWidth="1"/>
    <col min="6930" max="6930" width="8.1796875" style="4" customWidth="1"/>
    <col min="6931" max="6931" width="16.81640625" style="4" customWidth="1"/>
    <col min="6932" max="6932" width="21.1796875" style="4" customWidth="1"/>
    <col min="6933" max="7168" width="9.1796875" style="4"/>
    <col min="7169" max="7169" width="9" style="4" customWidth="1"/>
    <col min="7170" max="7173" width="9.1796875" style="4"/>
    <col min="7174" max="7174" width="15.453125" style="4" customWidth="1"/>
    <col min="7175" max="7175" width="5.1796875" style="4" customWidth="1"/>
    <col min="7176" max="7180" width="9.1796875" style="4"/>
    <col min="7181" max="7181" width="11.453125" style="4" customWidth="1"/>
    <col min="7182" max="7182" width="14.453125" style="4" customWidth="1"/>
    <col min="7183" max="7183" width="11.81640625" style="4" customWidth="1"/>
    <col min="7184" max="7184" width="6" style="4" customWidth="1"/>
    <col min="7185" max="7185" width="7.453125" style="4" customWidth="1"/>
    <col min="7186" max="7186" width="8.1796875" style="4" customWidth="1"/>
    <col min="7187" max="7187" width="16.81640625" style="4" customWidth="1"/>
    <col min="7188" max="7188" width="21.1796875" style="4" customWidth="1"/>
    <col min="7189" max="7424" width="9.1796875" style="4"/>
    <col min="7425" max="7425" width="9" style="4" customWidth="1"/>
    <col min="7426" max="7429" width="9.1796875" style="4"/>
    <col min="7430" max="7430" width="15.453125" style="4" customWidth="1"/>
    <col min="7431" max="7431" width="5.1796875" style="4" customWidth="1"/>
    <col min="7432" max="7436" width="9.1796875" style="4"/>
    <col min="7437" max="7437" width="11.453125" style="4" customWidth="1"/>
    <col min="7438" max="7438" width="14.453125" style="4" customWidth="1"/>
    <col min="7439" max="7439" width="11.81640625" style="4" customWidth="1"/>
    <col min="7440" max="7440" width="6" style="4" customWidth="1"/>
    <col min="7441" max="7441" width="7.453125" style="4" customWidth="1"/>
    <col min="7442" max="7442" width="8.1796875" style="4" customWidth="1"/>
    <col min="7443" max="7443" width="16.81640625" style="4" customWidth="1"/>
    <col min="7444" max="7444" width="21.1796875" style="4" customWidth="1"/>
    <col min="7445" max="7680" width="9.1796875" style="4"/>
    <col min="7681" max="7681" width="9" style="4" customWidth="1"/>
    <col min="7682" max="7685" width="9.1796875" style="4"/>
    <col min="7686" max="7686" width="15.453125" style="4" customWidth="1"/>
    <col min="7687" max="7687" width="5.1796875" style="4" customWidth="1"/>
    <col min="7688" max="7692" width="9.1796875" style="4"/>
    <col min="7693" max="7693" width="11.453125" style="4" customWidth="1"/>
    <col min="7694" max="7694" width="14.453125" style="4" customWidth="1"/>
    <col min="7695" max="7695" width="11.81640625" style="4" customWidth="1"/>
    <col min="7696" max="7696" width="6" style="4" customWidth="1"/>
    <col min="7697" max="7697" width="7.453125" style="4" customWidth="1"/>
    <col min="7698" max="7698" width="8.1796875" style="4" customWidth="1"/>
    <col min="7699" max="7699" width="16.81640625" style="4" customWidth="1"/>
    <col min="7700" max="7700" width="21.1796875" style="4" customWidth="1"/>
    <col min="7701" max="7936" width="9.1796875" style="4"/>
    <col min="7937" max="7937" width="9" style="4" customWidth="1"/>
    <col min="7938" max="7941" width="9.1796875" style="4"/>
    <col min="7942" max="7942" width="15.453125" style="4" customWidth="1"/>
    <col min="7943" max="7943" width="5.1796875" style="4" customWidth="1"/>
    <col min="7944" max="7948" width="9.1796875" style="4"/>
    <col min="7949" max="7949" width="11.453125" style="4" customWidth="1"/>
    <col min="7950" max="7950" width="14.453125" style="4" customWidth="1"/>
    <col min="7951" max="7951" width="11.81640625" style="4" customWidth="1"/>
    <col min="7952" max="7952" width="6" style="4" customWidth="1"/>
    <col min="7953" max="7953" width="7.453125" style="4" customWidth="1"/>
    <col min="7954" max="7954" width="8.1796875" style="4" customWidth="1"/>
    <col min="7955" max="7955" width="16.81640625" style="4" customWidth="1"/>
    <col min="7956" max="7956" width="21.1796875" style="4" customWidth="1"/>
    <col min="7957" max="8192" width="9.1796875" style="4"/>
    <col min="8193" max="8193" width="9" style="4" customWidth="1"/>
    <col min="8194" max="8197" width="9.1796875" style="4"/>
    <col min="8198" max="8198" width="15.453125" style="4" customWidth="1"/>
    <col min="8199" max="8199" width="5.1796875" style="4" customWidth="1"/>
    <col min="8200" max="8204" width="9.1796875" style="4"/>
    <col min="8205" max="8205" width="11.453125" style="4" customWidth="1"/>
    <col min="8206" max="8206" width="14.453125" style="4" customWidth="1"/>
    <col min="8207" max="8207" width="11.81640625" style="4" customWidth="1"/>
    <col min="8208" max="8208" width="6" style="4" customWidth="1"/>
    <col min="8209" max="8209" width="7.453125" style="4" customWidth="1"/>
    <col min="8210" max="8210" width="8.1796875" style="4" customWidth="1"/>
    <col min="8211" max="8211" width="16.81640625" style="4" customWidth="1"/>
    <col min="8212" max="8212" width="21.1796875" style="4" customWidth="1"/>
    <col min="8213" max="8448" width="9.1796875" style="4"/>
    <col min="8449" max="8449" width="9" style="4" customWidth="1"/>
    <col min="8450" max="8453" width="9.1796875" style="4"/>
    <col min="8454" max="8454" width="15.453125" style="4" customWidth="1"/>
    <col min="8455" max="8455" width="5.1796875" style="4" customWidth="1"/>
    <col min="8456" max="8460" width="9.1796875" style="4"/>
    <col min="8461" max="8461" width="11.453125" style="4" customWidth="1"/>
    <col min="8462" max="8462" width="14.453125" style="4" customWidth="1"/>
    <col min="8463" max="8463" width="11.81640625" style="4" customWidth="1"/>
    <col min="8464" max="8464" width="6" style="4" customWidth="1"/>
    <col min="8465" max="8465" width="7.453125" style="4" customWidth="1"/>
    <col min="8466" max="8466" width="8.1796875" style="4" customWidth="1"/>
    <col min="8467" max="8467" width="16.81640625" style="4" customWidth="1"/>
    <col min="8468" max="8468" width="21.1796875" style="4" customWidth="1"/>
    <col min="8469" max="8704" width="9.1796875" style="4"/>
    <col min="8705" max="8705" width="9" style="4" customWidth="1"/>
    <col min="8706" max="8709" width="9.1796875" style="4"/>
    <col min="8710" max="8710" width="15.453125" style="4" customWidth="1"/>
    <col min="8711" max="8711" width="5.1796875" style="4" customWidth="1"/>
    <col min="8712" max="8716" width="9.1796875" style="4"/>
    <col min="8717" max="8717" width="11.453125" style="4" customWidth="1"/>
    <col min="8718" max="8718" width="14.453125" style="4" customWidth="1"/>
    <col min="8719" max="8719" width="11.81640625" style="4" customWidth="1"/>
    <col min="8720" max="8720" width="6" style="4" customWidth="1"/>
    <col min="8721" max="8721" width="7.453125" style="4" customWidth="1"/>
    <col min="8722" max="8722" width="8.1796875" style="4" customWidth="1"/>
    <col min="8723" max="8723" width="16.81640625" style="4" customWidth="1"/>
    <col min="8724" max="8724" width="21.1796875" style="4" customWidth="1"/>
    <col min="8725" max="8960" width="9.1796875" style="4"/>
    <col min="8961" max="8961" width="9" style="4" customWidth="1"/>
    <col min="8962" max="8965" width="9.1796875" style="4"/>
    <col min="8966" max="8966" width="15.453125" style="4" customWidth="1"/>
    <col min="8967" max="8967" width="5.1796875" style="4" customWidth="1"/>
    <col min="8968" max="8972" width="9.1796875" style="4"/>
    <col min="8973" max="8973" width="11.453125" style="4" customWidth="1"/>
    <col min="8974" max="8974" width="14.453125" style="4" customWidth="1"/>
    <col min="8975" max="8975" width="11.81640625" style="4" customWidth="1"/>
    <col min="8976" max="8976" width="6" style="4" customWidth="1"/>
    <col min="8977" max="8977" width="7.453125" style="4" customWidth="1"/>
    <col min="8978" max="8978" width="8.1796875" style="4" customWidth="1"/>
    <col min="8979" max="8979" width="16.81640625" style="4" customWidth="1"/>
    <col min="8980" max="8980" width="21.1796875" style="4" customWidth="1"/>
    <col min="8981" max="9216" width="9.1796875" style="4"/>
    <col min="9217" max="9217" width="9" style="4" customWidth="1"/>
    <col min="9218" max="9221" width="9.1796875" style="4"/>
    <col min="9222" max="9222" width="15.453125" style="4" customWidth="1"/>
    <col min="9223" max="9223" width="5.1796875" style="4" customWidth="1"/>
    <col min="9224" max="9228" width="9.1796875" style="4"/>
    <col min="9229" max="9229" width="11.453125" style="4" customWidth="1"/>
    <col min="9230" max="9230" width="14.453125" style="4" customWidth="1"/>
    <col min="9231" max="9231" width="11.81640625" style="4" customWidth="1"/>
    <col min="9232" max="9232" width="6" style="4" customWidth="1"/>
    <col min="9233" max="9233" width="7.453125" style="4" customWidth="1"/>
    <col min="9234" max="9234" width="8.1796875" style="4" customWidth="1"/>
    <col min="9235" max="9235" width="16.81640625" style="4" customWidth="1"/>
    <col min="9236" max="9236" width="21.1796875" style="4" customWidth="1"/>
    <col min="9237" max="9472" width="9.1796875" style="4"/>
    <col min="9473" max="9473" width="9" style="4" customWidth="1"/>
    <col min="9474" max="9477" width="9.1796875" style="4"/>
    <col min="9478" max="9478" width="15.453125" style="4" customWidth="1"/>
    <col min="9479" max="9479" width="5.1796875" style="4" customWidth="1"/>
    <col min="9480" max="9484" width="9.1796875" style="4"/>
    <col min="9485" max="9485" width="11.453125" style="4" customWidth="1"/>
    <col min="9486" max="9486" width="14.453125" style="4" customWidth="1"/>
    <col min="9487" max="9487" width="11.81640625" style="4" customWidth="1"/>
    <col min="9488" max="9488" width="6" style="4" customWidth="1"/>
    <col min="9489" max="9489" width="7.453125" style="4" customWidth="1"/>
    <col min="9490" max="9490" width="8.1796875" style="4" customWidth="1"/>
    <col min="9491" max="9491" width="16.81640625" style="4" customWidth="1"/>
    <col min="9492" max="9492" width="21.1796875" style="4" customWidth="1"/>
    <col min="9493" max="9728" width="9.1796875" style="4"/>
    <col min="9729" max="9729" width="9" style="4" customWidth="1"/>
    <col min="9730" max="9733" width="9.1796875" style="4"/>
    <col min="9734" max="9734" width="15.453125" style="4" customWidth="1"/>
    <col min="9735" max="9735" width="5.1796875" style="4" customWidth="1"/>
    <col min="9736" max="9740" width="9.1796875" style="4"/>
    <col min="9741" max="9741" width="11.453125" style="4" customWidth="1"/>
    <col min="9742" max="9742" width="14.453125" style="4" customWidth="1"/>
    <col min="9743" max="9743" width="11.81640625" style="4" customWidth="1"/>
    <col min="9744" max="9744" width="6" style="4" customWidth="1"/>
    <col min="9745" max="9745" width="7.453125" style="4" customWidth="1"/>
    <col min="9746" max="9746" width="8.1796875" style="4" customWidth="1"/>
    <col min="9747" max="9747" width="16.81640625" style="4" customWidth="1"/>
    <col min="9748" max="9748" width="21.1796875" style="4" customWidth="1"/>
    <col min="9749" max="9984" width="9.1796875" style="4"/>
    <col min="9985" max="9985" width="9" style="4" customWidth="1"/>
    <col min="9986" max="9989" width="9.1796875" style="4"/>
    <col min="9990" max="9990" width="15.453125" style="4" customWidth="1"/>
    <col min="9991" max="9991" width="5.1796875" style="4" customWidth="1"/>
    <col min="9992" max="9996" width="9.1796875" style="4"/>
    <col min="9997" max="9997" width="11.453125" style="4" customWidth="1"/>
    <col min="9998" max="9998" width="14.453125" style="4" customWidth="1"/>
    <col min="9999" max="9999" width="11.81640625" style="4" customWidth="1"/>
    <col min="10000" max="10000" width="6" style="4" customWidth="1"/>
    <col min="10001" max="10001" width="7.453125" style="4" customWidth="1"/>
    <col min="10002" max="10002" width="8.1796875" style="4" customWidth="1"/>
    <col min="10003" max="10003" width="16.81640625" style="4" customWidth="1"/>
    <col min="10004" max="10004" width="21.1796875" style="4" customWidth="1"/>
    <col min="10005" max="10240" width="9.1796875" style="4"/>
    <col min="10241" max="10241" width="9" style="4" customWidth="1"/>
    <col min="10242" max="10245" width="9.1796875" style="4"/>
    <col min="10246" max="10246" width="15.453125" style="4" customWidth="1"/>
    <col min="10247" max="10247" width="5.1796875" style="4" customWidth="1"/>
    <col min="10248" max="10252" width="9.1796875" style="4"/>
    <col min="10253" max="10253" width="11.453125" style="4" customWidth="1"/>
    <col min="10254" max="10254" width="14.453125" style="4" customWidth="1"/>
    <col min="10255" max="10255" width="11.81640625" style="4" customWidth="1"/>
    <col min="10256" max="10256" width="6" style="4" customWidth="1"/>
    <col min="10257" max="10257" width="7.453125" style="4" customWidth="1"/>
    <col min="10258" max="10258" width="8.1796875" style="4" customWidth="1"/>
    <col min="10259" max="10259" width="16.81640625" style="4" customWidth="1"/>
    <col min="10260" max="10260" width="21.1796875" style="4" customWidth="1"/>
    <col min="10261" max="10496" width="9.1796875" style="4"/>
    <col min="10497" max="10497" width="9" style="4" customWidth="1"/>
    <col min="10498" max="10501" width="9.1796875" style="4"/>
    <col min="10502" max="10502" width="15.453125" style="4" customWidth="1"/>
    <col min="10503" max="10503" width="5.1796875" style="4" customWidth="1"/>
    <col min="10504" max="10508" width="9.1796875" style="4"/>
    <col min="10509" max="10509" width="11.453125" style="4" customWidth="1"/>
    <col min="10510" max="10510" width="14.453125" style="4" customWidth="1"/>
    <col min="10511" max="10511" width="11.81640625" style="4" customWidth="1"/>
    <col min="10512" max="10512" width="6" style="4" customWidth="1"/>
    <col min="10513" max="10513" width="7.453125" style="4" customWidth="1"/>
    <col min="10514" max="10514" width="8.1796875" style="4" customWidth="1"/>
    <col min="10515" max="10515" width="16.81640625" style="4" customWidth="1"/>
    <col min="10516" max="10516" width="21.1796875" style="4" customWidth="1"/>
    <col min="10517" max="10752" width="9.1796875" style="4"/>
    <col min="10753" max="10753" width="9" style="4" customWidth="1"/>
    <col min="10754" max="10757" width="9.1796875" style="4"/>
    <col min="10758" max="10758" width="15.453125" style="4" customWidth="1"/>
    <col min="10759" max="10759" width="5.1796875" style="4" customWidth="1"/>
    <col min="10760" max="10764" width="9.1796875" style="4"/>
    <col min="10765" max="10765" width="11.453125" style="4" customWidth="1"/>
    <col min="10766" max="10766" width="14.453125" style="4" customWidth="1"/>
    <col min="10767" max="10767" width="11.81640625" style="4" customWidth="1"/>
    <col min="10768" max="10768" width="6" style="4" customWidth="1"/>
    <col min="10769" max="10769" width="7.453125" style="4" customWidth="1"/>
    <col min="10770" max="10770" width="8.1796875" style="4" customWidth="1"/>
    <col min="10771" max="10771" width="16.81640625" style="4" customWidth="1"/>
    <col min="10772" max="10772" width="21.1796875" style="4" customWidth="1"/>
    <col min="10773" max="11008" width="9.1796875" style="4"/>
    <col min="11009" max="11009" width="9" style="4" customWidth="1"/>
    <col min="11010" max="11013" width="9.1796875" style="4"/>
    <col min="11014" max="11014" width="15.453125" style="4" customWidth="1"/>
    <col min="11015" max="11015" width="5.1796875" style="4" customWidth="1"/>
    <col min="11016" max="11020" width="9.1796875" style="4"/>
    <col min="11021" max="11021" width="11.453125" style="4" customWidth="1"/>
    <col min="11022" max="11022" width="14.453125" style="4" customWidth="1"/>
    <col min="11023" max="11023" width="11.81640625" style="4" customWidth="1"/>
    <col min="11024" max="11024" width="6" style="4" customWidth="1"/>
    <col min="11025" max="11025" width="7.453125" style="4" customWidth="1"/>
    <col min="11026" max="11026" width="8.1796875" style="4" customWidth="1"/>
    <col min="11027" max="11027" width="16.81640625" style="4" customWidth="1"/>
    <col min="11028" max="11028" width="21.1796875" style="4" customWidth="1"/>
    <col min="11029" max="11264" width="9.1796875" style="4"/>
    <col min="11265" max="11265" width="9" style="4" customWidth="1"/>
    <col min="11266" max="11269" width="9.1796875" style="4"/>
    <col min="11270" max="11270" width="15.453125" style="4" customWidth="1"/>
    <col min="11271" max="11271" width="5.1796875" style="4" customWidth="1"/>
    <col min="11272" max="11276" width="9.1796875" style="4"/>
    <col min="11277" max="11277" width="11.453125" style="4" customWidth="1"/>
    <col min="11278" max="11278" width="14.453125" style="4" customWidth="1"/>
    <col min="11279" max="11279" width="11.81640625" style="4" customWidth="1"/>
    <col min="11280" max="11280" width="6" style="4" customWidth="1"/>
    <col min="11281" max="11281" width="7.453125" style="4" customWidth="1"/>
    <col min="11282" max="11282" width="8.1796875" style="4" customWidth="1"/>
    <col min="11283" max="11283" width="16.81640625" style="4" customWidth="1"/>
    <col min="11284" max="11284" width="21.1796875" style="4" customWidth="1"/>
    <col min="11285" max="11520" width="9.1796875" style="4"/>
    <col min="11521" max="11521" width="9" style="4" customWidth="1"/>
    <col min="11522" max="11525" width="9.1796875" style="4"/>
    <col min="11526" max="11526" width="15.453125" style="4" customWidth="1"/>
    <col min="11527" max="11527" width="5.1796875" style="4" customWidth="1"/>
    <col min="11528" max="11532" width="9.1796875" style="4"/>
    <col min="11533" max="11533" width="11.453125" style="4" customWidth="1"/>
    <col min="11534" max="11534" width="14.453125" style="4" customWidth="1"/>
    <col min="11535" max="11535" width="11.81640625" style="4" customWidth="1"/>
    <col min="11536" max="11536" width="6" style="4" customWidth="1"/>
    <col min="11537" max="11537" width="7.453125" style="4" customWidth="1"/>
    <col min="11538" max="11538" width="8.1796875" style="4" customWidth="1"/>
    <col min="11539" max="11539" width="16.81640625" style="4" customWidth="1"/>
    <col min="11540" max="11540" width="21.1796875" style="4" customWidth="1"/>
    <col min="11541" max="11776" width="9.1796875" style="4"/>
    <col min="11777" max="11777" width="9" style="4" customWidth="1"/>
    <col min="11778" max="11781" width="9.1796875" style="4"/>
    <col min="11782" max="11782" width="15.453125" style="4" customWidth="1"/>
    <col min="11783" max="11783" width="5.1796875" style="4" customWidth="1"/>
    <col min="11784" max="11788" width="9.1796875" style="4"/>
    <col min="11789" max="11789" width="11.453125" style="4" customWidth="1"/>
    <col min="11790" max="11790" width="14.453125" style="4" customWidth="1"/>
    <col min="11791" max="11791" width="11.81640625" style="4" customWidth="1"/>
    <col min="11792" max="11792" width="6" style="4" customWidth="1"/>
    <col min="11793" max="11793" width="7.453125" style="4" customWidth="1"/>
    <col min="11794" max="11794" width="8.1796875" style="4" customWidth="1"/>
    <col min="11795" max="11795" width="16.81640625" style="4" customWidth="1"/>
    <col min="11796" max="11796" width="21.1796875" style="4" customWidth="1"/>
    <col min="11797" max="12032" width="9.1796875" style="4"/>
    <col min="12033" max="12033" width="9" style="4" customWidth="1"/>
    <col min="12034" max="12037" width="9.1796875" style="4"/>
    <col min="12038" max="12038" width="15.453125" style="4" customWidth="1"/>
    <col min="12039" max="12039" width="5.1796875" style="4" customWidth="1"/>
    <col min="12040" max="12044" width="9.1796875" style="4"/>
    <col min="12045" max="12045" width="11.453125" style="4" customWidth="1"/>
    <col min="12046" max="12046" width="14.453125" style="4" customWidth="1"/>
    <col min="12047" max="12047" width="11.81640625" style="4" customWidth="1"/>
    <col min="12048" max="12048" width="6" style="4" customWidth="1"/>
    <col min="12049" max="12049" width="7.453125" style="4" customWidth="1"/>
    <col min="12050" max="12050" width="8.1796875" style="4" customWidth="1"/>
    <col min="12051" max="12051" width="16.81640625" style="4" customWidth="1"/>
    <col min="12052" max="12052" width="21.1796875" style="4" customWidth="1"/>
    <col min="12053" max="12288" width="9.1796875" style="4"/>
    <col min="12289" max="12289" width="9" style="4" customWidth="1"/>
    <col min="12290" max="12293" width="9.1796875" style="4"/>
    <col min="12294" max="12294" width="15.453125" style="4" customWidth="1"/>
    <col min="12295" max="12295" width="5.1796875" style="4" customWidth="1"/>
    <col min="12296" max="12300" width="9.1796875" style="4"/>
    <col min="12301" max="12301" width="11.453125" style="4" customWidth="1"/>
    <col min="12302" max="12302" width="14.453125" style="4" customWidth="1"/>
    <col min="12303" max="12303" width="11.81640625" style="4" customWidth="1"/>
    <col min="12304" max="12304" width="6" style="4" customWidth="1"/>
    <col min="12305" max="12305" width="7.453125" style="4" customWidth="1"/>
    <col min="12306" max="12306" width="8.1796875" style="4" customWidth="1"/>
    <col min="12307" max="12307" width="16.81640625" style="4" customWidth="1"/>
    <col min="12308" max="12308" width="21.1796875" style="4" customWidth="1"/>
    <col min="12309" max="12544" width="9.1796875" style="4"/>
    <col min="12545" max="12545" width="9" style="4" customWidth="1"/>
    <col min="12546" max="12549" width="9.1796875" style="4"/>
    <col min="12550" max="12550" width="15.453125" style="4" customWidth="1"/>
    <col min="12551" max="12551" width="5.1796875" style="4" customWidth="1"/>
    <col min="12552" max="12556" width="9.1796875" style="4"/>
    <col min="12557" max="12557" width="11.453125" style="4" customWidth="1"/>
    <col min="12558" max="12558" width="14.453125" style="4" customWidth="1"/>
    <col min="12559" max="12559" width="11.81640625" style="4" customWidth="1"/>
    <col min="12560" max="12560" width="6" style="4" customWidth="1"/>
    <col min="12561" max="12561" width="7.453125" style="4" customWidth="1"/>
    <col min="12562" max="12562" width="8.1796875" style="4" customWidth="1"/>
    <col min="12563" max="12563" width="16.81640625" style="4" customWidth="1"/>
    <col min="12564" max="12564" width="21.1796875" style="4" customWidth="1"/>
    <col min="12565" max="12800" width="9.1796875" style="4"/>
    <col min="12801" max="12801" width="9" style="4" customWidth="1"/>
    <col min="12802" max="12805" width="9.1796875" style="4"/>
    <col min="12806" max="12806" width="15.453125" style="4" customWidth="1"/>
    <col min="12807" max="12807" width="5.1796875" style="4" customWidth="1"/>
    <col min="12808" max="12812" width="9.1796875" style="4"/>
    <col min="12813" max="12813" width="11.453125" style="4" customWidth="1"/>
    <col min="12814" max="12814" width="14.453125" style="4" customWidth="1"/>
    <col min="12815" max="12815" width="11.81640625" style="4" customWidth="1"/>
    <col min="12816" max="12816" width="6" style="4" customWidth="1"/>
    <col min="12817" max="12817" width="7.453125" style="4" customWidth="1"/>
    <col min="12818" max="12818" width="8.1796875" style="4" customWidth="1"/>
    <col min="12819" max="12819" width="16.81640625" style="4" customWidth="1"/>
    <col min="12820" max="12820" width="21.1796875" style="4" customWidth="1"/>
    <col min="12821" max="13056" width="9.1796875" style="4"/>
    <col min="13057" max="13057" width="9" style="4" customWidth="1"/>
    <col min="13058" max="13061" width="9.1796875" style="4"/>
    <col min="13062" max="13062" width="15.453125" style="4" customWidth="1"/>
    <col min="13063" max="13063" width="5.1796875" style="4" customWidth="1"/>
    <col min="13064" max="13068" width="9.1796875" style="4"/>
    <col min="13069" max="13069" width="11.453125" style="4" customWidth="1"/>
    <col min="13070" max="13070" width="14.453125" style="4" customWidth="1"/>
    <col min="13071" max="13071" width="11.81640625" style="4" customWidth="1"/>
    <col min="13072" max="13072" width="6" style="4" customWidth="1"/>
    <col min="13073" max="13073" width="7.453125" style="4" customWidth="1"/>
    <col min="13074" max="13074" width="8.1796875" style="4" customWidth="1"/>
    <col min="13075" max="13075" width="16.81640625" style="4" customWidth="1"/>
    <col min="13076" max="13076" width="21.1796875" style="4" customWidth="1"/>
    <col min="13077" max="13312" width="9.1796875" style="4"/>
    <col min="13313" max="13313" width="9" style="4" customWidth="1"/>
    <col min="13314" max="13317" width="9.1796875" style="4"/>
    <col min="13318" max="13318" width="15.453125" style="4" customWidth="1"/>
    <col min="13319" max="13319" width="5.1796875" style="4" customWidth="1"/>
    <col min="13320" max="13324" width="9.1796875" style="4"/>
    <col min="13325" max="13325" width="11.453125" style="4" customWidth="1"/>
    <col min="13326" max="13326" width="14.453125" style="4" customWidth="1"/>
    <col min="13327" max="13327" width="11.81640625" style="4" customWidth="1"/>
    <col min="13328" max="13328" width="6" style="4" customWidth="1"/>
    <col min="13329" max="13329" width="7.453125" style="4" customWidth="1"/>
    <col min="13330" max="13330" width="8.1796875" style="4" customWidth="1"/>
    <col min="13331" max="13331" width="16.81640625" style="4" customWidth="1"/>
    <col min="13332" max="13332" width="21.1796875" style="4" customWidth="1"/>
    <col min="13333" max="13568" width="9.1796875" style="4"/>
    <col min="13569" max="13569" width="9" style="4" customWidth="1"/>
    <col min="13570" max="13573" width="9.1796875" style="4"/>
    <col min="13574" max="13574" width="15.453125" style="4" customWidth="1"/>
    <col min="13575" max="13575" width="5.1796875" style="4" customWidth="1"/>
    <col min="13576" max="13580" width="9.1796875" style="4"/>
    <col min="13581" max="13581" width="11.453125" style="4" customWidth="1"/>
    <col min="13582" max="13582" width="14.453125" style="4" customWidth="1"/>
    <col min="13583" max="13583" width="11.81640625" style="4" customWidth="1"/>
    <col min="13584" max="13584" width="6" style="4" customWidth="1"/>
    <col min="13585" max="13585" width="7.453125" style="4" customWidth="1"/>
    <col min="13586" max="13586" width="8.1796875" style="4" customWidth="1"/>
    <col min="13587" max="13587" width="16.81640625" style="4" customWidth="1"/>
    <col min="13588" max="13588" width="21.1796875" style="4" customWidth="1"/>
    <col min="13589" max="13824" width="9.1796875" style="4"/>
    <col min="13825" max="13825" width="9" style="4" customWidth="1"/>
    <col min="13826" max="13829" width="9.1796875" style="4"/>
    <col min="13830" max="13830" width="15.453125" style="4" customWidth="1"/>
    <col min="13831" max="13831" width="5.1796875" style="4" customWidth="1"/>
    <col min="13832" max="13836" width="9.1796875" style="4"/>
    <col min="13837" max="13837" width="11.453125" style="4" customWidth="1"/>
    <col min="13838" max="13838" width="14.453125" style="4" customWidth="1"/>
    <col min="13839" max="13839" width="11.81640625" style="4" customWidth="1"/>
    <col min="13840" max="13840" width="6" style="4" customWidth="1"/>
    <col min="13841" max="13841" width="7.453125" style="4" customWidth="1"/>
    <col min="13842" max="13842" width="8.1796875" style="4" customWidth="1"/>
    <col min="13843" max="13843" width="16.81640625" style="4" customWidth="1"/>
    <col min="13844" max="13844" width="21.1796875" style="4" customWidth="1"/>
    <col min="13845" max="14080" width="9.1796875" style="4"/>
    <col min="14081" max="14081" width="9" style="4" customWidth="1"/>
    <col min="14082" max="14085" width="9.1796875" style="4"/>
    <col min="14086" max="14086" width="15.453125" style="4" customWidth="1"/>
    <col min="14087" max="14087" width="5.1796875" style="4" customWidth="1"/>
    <col min="14088" max="14092" width="9.1796875" style="4"/>
    <col min="14093" max="14093" width="11.453125" style="4" customWidth="1"/>
    <col min="14094" max="14094" width="14.453125" style="4" customWidth="1"/>
    <col min="14095" max="14095" width="11.81640625" style="4" customWidth="1"/>
    <col min="14096" max="14096" width="6" style="4" customWidth="1"/>
    <col min="14097" max="14097" width="7.453125" style="4" customWidth="1"/>
    <col min="14098" max="14098" width="8.1796875" style="4" customWidth="1"/>
    <col min="14099" max="14099" width="16.81640625" style="4" customWidth="1"/>
    <col min="14100" max="14100" width="21.1796875" style="4" customWidth="1"/>
    <col min="14101" max="14336" width="9.1796875" style="4"/>
    <col min="14337" max="14337" width="9" style="4" customWidth="1"/>
    <col min="14338" max="14341" width="9.1796875" style="4"/>
    <col min="14342" max="14342" width="15.453125" style="4" customWidth="1"/>
    <col min="14343" max="14343" width="5.1796875" style="4" customWidth="1"/>
    <col min="14344" max="14348" width="9.1796875" style="4"/>
    <col min="14349" max="14349" width="11.453125" style="4" customWidth="1"/>
    <col min="14350" max="14350" width="14.453125" style="4" customWidth="1"/>
    <col min="14351" max="14351" width="11.81640625" style="4" customWidth="1"/>
    <col min="14352" max="14352" width="6" style="4" customWidth="1"/>
    <col min="14353" max="14353" width="7.453125" style="4" customWidth="1"/>
    <col min="14354" max="14354" width="8.1796875" style="4" customWidth="1"/>
    <col min="14355" max="14355" width="16.81640625" style="4" customWidth="1"/>
    <col min="14356" max="14356" width="21.1796875" style="4" customWidth="1"/>
    <col min="14357" max="14592" width="9.1796875" style="4"/>
    <col min="14593" max="14593" width="9" style="4" customWidth="1"/>
    <col min="14594" max="14597" width="9.1796875" style="4"/>
    <col min="14598" max="14598" width="15.453125" style="4" customWidth="1"/>
    <col min="14599" max="14599" width="5.1796875" style="4" customWidth="1"/>
    <col min="14600" max="14604" width="9.1796875" style="4"/>
    <col min="14605" max="14605" width="11.453125" style="4" customWidth="1"/>
    <col min="14606" max="14606" width="14.453125" style="4" customWidth="1"/>
    <col min="14607" max="14607" width="11.81640625" style="4" customWidth="1"/>
    <col min="14608" max="14608" width="6" style="4" customWidth="1"/>
    <col min="14609" max="14609" width="7.453125" style="4" customWidth="1"/>
    <col min="14610" max="14610" width="8.1796875" style="4" customWidth="1"/>
    <col min="14611" max="14611" width="16.81640625" style="4" customWidth="1"/>
    <col min="14612" max="14612" width="21.1796875" style="4" customWidth="1"/>
    <col min="14613" max="14848" width="9.1796875" style="4"/>
    <col min="14849" max="14849" width="9" style="4" customWidth="1"/>
    <col min="14850" max="14853" width="9.1796875" style="4"/>
    <col min="14854" max="14854" width="15.453125" style="4" customWidth="1"/>
    <col min="14855" max="14855" width="5.1796875" style="4" customWidth="1"/>
    <col min="14856" max="14860" width="9.1796875" style="4"/>
    <col min="14861" max="14861" width="11.453125" style="4" customWidth="1"/>
    <col min="14862" max="14862" width="14.453125" style="4" customWidth="1"/>
    <col min="14863" max="14863" width="11.81640625" style="4" customWidth="1"/>
    <col min="14864" max="14864" width="6" style="4" customWidth="1"/>
    <col min="14865" max="14865" width="7.453125" style="4" customWidth="1"/>
    <col min="14866" max="14866" width="8.1796875" style="4" customWidth="1"/>
    <col min="14867" max="14867" width="16.81640625" style="4" customWidth="1"/>
    <col min="14868" max="14868" width="21.1796875" style="4" customWidth="1"/>
    <col min="14869" max="15104" width="9.1796875" style="4"/>
    <col min="15105" max="15105" width="9" style="4" customWidth="1"/>
    <col min="15106" max="15109" width="9.1796875" style="4"/>
    <col min="15110" max="15110" width="15.453125" style="4" customWidth="1"/>
    <col min="15111" max="15111" width="5.1796875" style="4" customWidth="1"/>
    <col min="15112" max="15116" width="9.1796875" style="4"/>
    <col min="15117" max="15117" width="11.453125" style="4" customWidth="1"/>
    <col min="15118" max="15118" width="14.453125" style="4" customWidth="1"/>
    <col min="15119" max="15119" width="11.81640625" style="4" customWidth="1"/>
    <col min="15120" max="15120" width="6" style="4" customWidth="1"/>
    <col min="15121" max="15121" width="7.453125" style="4" customWidth="1"/>
    <col min="15122" max="15122" width="8.1796875" style="4" customWidth="1"/>
    <col min="15123" max="15123" width="16.81640625" style="4" customWidth="1"/>
    <col min="15124" max="15124" width="21.1796875" style="4" customWidth="1"/>
    <col min="15125" max="15360" width="9.1796875" style="4"/>
    <col min="15361" max="15361" width="9" style="4" customWidth="1"/>
    <col min="15362" max="15365" width="9.1796875" style="4"/>
    <col min="15366" max="15366" width="15.453125" style="4" customWidth="1"/>
    <col min="15367" max="15367" width="5.1796875" style="4" customWidth="1"/>
    <col min="15368" max="15372" width="9.1796875" style="4"/>
    <col min="15373" max="15373" width="11.453125" style="4" customWidth="1"/>
    <col min="15374" max="15374" width="14.453125" style="4" customWidth="1"/>
    <col min="15375" max="15375" width="11.81640625" style="4" customWidth="1"/>
    <col min="15376" max="15376" width="6" style="4" customWidth="1"/>
    <col min="15377" max="15377" width="7.453125" style="4" customWidth="1"/>
    <col min="15378" max="15378" width="8.1796875" style="4" customWidth="1"/>
    <col min="15379" max="15379" width="16.81640625" style="4" customWidth="1"/>
    <col min="15380" max="15380" width="21.1796875" style="4" customWidth="1"/>
    <col min="15381" max="15616" width="9.1796875" style="4"/>
    <col min="15617" max="15617" width="9" style="4" customWidth="1"/>
    <col min="15618" max="15621" width="9.1796875" style="4"/>
    <col min="15622" max="15622" width="15.453125" style="4" customWidth="1"/>
    <col min="15623" max="15623" width="5.1796875" style="4" customWidth="1"/>
    <col min="15624" max="15628" width="9.1796875" style="4"/>
    <col min="15629" max="15629" width="11.453125" style="4" customWidth="1"/>
    <col min="15630" max="15630" width="14.453125" style="4" customWidth="1"/>
    <col min="15631" max="15631" width="11.81640625" style="4" customWidth="1"/>
    <col min="15632" max="15632" width="6" style="4" customWidth="1"/>
    <col min="15633" max="15633" width="7.453125" style="4" customWidth="1"/>
    <col min="15634" max="15634" width="8.1796875" style="4" customWidth="1"/>
    <col min="15635" max="15635" width="16.81640625" style="4" customWidth="1"/>
    <col min="15636" max="15636" width="21.1796875" style="4" customWidth="1"/>
    <col min="15637" max="15872" width="9.1796875" style="4"/>
    <col min="15873" max="15873" width="9" style="4" customWidth="1"/>
    <col min="15874" max="15877" width="9.1796875" style="4"/>
    <col min="15878" max="15878" width="15.453125" style="4" customWidth="1"/>
    <col min="15879" max="15879" width="5.1796875" style="4" customWidth="1"/>
    <col min="15880" max="15884" width="9.1796875" style="4"/>
    <col min="15885" max="15885" width="11.453125" style="4" customWidth="1"/>
    <col min="15886" max="15886" width="14.453125" style="4" customWidth="1"/>
    <col min="15887" max="15887" width="11.81640625" style="4" customWidth="1"/>
    <col min="15888" max="15888" width="6" style="4" customWidth="1"/>
    <col min="15889" max="15889" width="7.453125" style="4" customWidth="1"/>
    <col min="15890" max="15890" width="8.1796875" style="4" customWidth="1"/>
    <col min="15891" max="15891" width="16.81640625" style="4" customWidth="1"/>
    <col min="15892" max="15892" width="21.1796875" style="4" customWidth="1"/>
    <col min="15893" max="16128" width="9.1796875" style="4"/>
    <col min="16129" max="16129" width="9" style="4" customWidth="1"/>
    <col min="16130" max="16133" width="9.1796875" style="4"/>
    <col min="16134" max="16134" width="15.453125" style="4" customWidth="1"/>
    <col min="16135" max="16135" width="5.1796875" style="4" customWidth="1"/>
    <col min="16136" max="16140" width="9.1796875" style="4"/>
    <col min="16141" max="16141" width="11.453125" style="4" customWidth="1"/>
    <col min="16142" max="16142" width="14.453125" style="4" customWidth="1"/>
    <col min="16143" max="16143" width="11.81640625" style="4" customWidth="1"/>
    <col min="16144" max="16144" width="6" style="4" customWidth="1"/>
    <col min="16145" max="16145" width="7.453125" style="4" customWidth="1"/>
    <col min="16146" max="16146" width="8.1796875" style="4" customWidth="1"/>
    <col min="16147" max="16147" width="16.81640625" style="4" customWidth="1"/>
    <col min="16148" max="16148" width="21.1796875" style="4" customWidth="1"/>
    <col min="16149" max="16384" width="9.1796875" style="4"/>
  </cols>
  <sheetData>
    <row r="1" spans="1:25" ht="19" thickTop="1" x14ac:dyDescent="0.45">
      <c r="A1" s="50" t="s">
        <v>120</v>
      </c>
      <c r="B1" s="2"/>
      <c r="C1" s="2"/>
      <c r="D1" s="2"/>
      <c r="E1" s="2"/>
      <c r="F1" s="118" t="s">
        <v>121</v>
      </c>
      <c r="G1" s="2"/>
      <c r="H1" s="2"/>
      <c r="I1" s="2"/>
      <c r="J1" s="2"/>
      <c r="K1" s="2"/>
      <c r="L1" s="2"/>
      <c r="M1" s="2"/>
      <c r="N1" s="2"/>
      <c r="O1" s="3"/>
    </row>
    <row r="2" spans="1:25" x14ac:dyDescent="0.35">
      <c r="A2" s="5" t="s">
        <v>161</v>
      </c>
      <c r="B2" s="53"/>
      <c r="C2" s="53"/>
      <c r="D2" s="53"/>
      <c r="E2" s="53"/>
      <c r="F2" s="52"/>
      <c r="G2" s="53"/>
      <c r="H2" s="53"/>
      <c r="I2" s="53"/>
      <c r="J2" s="53"/>
      <c r="K2" s="53"/>
      <c r="L2" s="53"/>
      <c r="M2" s="53"/>
      <c r="N2" s="53"/>
      <c r="O2" s="6"/>
    </row>
    <row r="3" spans="1:25" x14ac:dyDescent="0.35">
      <c r="A3" s="5" t="s">
        <v>2</v>
      </c>
      <c r="O3" s="6"/>
    </row>
    <row r="4" spans="1:25" x14ac:dyDescent="0.35">
      <c r="A4" s="7" t="s">
        <v>3</v>
      </c>
      <c r="B4" s="4" t="s">
        <v>4</v>
      </c>
      <c r="H4" s="8" t="s">
        <v>3</v>
      </c>
      <c r="I4" s="4" t="s">
        <v>5</v>
      </c>
      <c r="O4" s="6"/>
      <c r="Q4" s="4" t="s">
        <v>6</v>
      </c>
    </row>
    <row r="5" spans="1:25" x14ac:dyDescent="0.35">
      <c r="A5" s="9" t="s">
        <v>7</v>
      </c>
      <c r="B5" s="10" t="s">
        <v>8</v>
      </c>
      <c r="C5" s="10" t="s">
        <v>9</v>
      </c>
      <c r="D5" s="10" t="s">
        <v>10</v>
      </c>
      <c r="E5" s="10" t="s">
        <v>11</v>
      </c>
      <c r="F5" s="10" t="s">
        <v>12</v>
      </c>
      <c r="H5" s="11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13</v>
      </c>
      <c r="N5" s="10" t="s">
        <v>14</v>
      </c>
      <c r="O5" s="12" t="s">
        <v>1</v>
      </c>
      <c r="Q5" s="13" t="s">
        <v>15</v>
      </c>
      <c r="R5" s="14" t="s">
        <v>16</v>
      </c>
      <c r="S5" s="14"/>
      <c r="T5" s="14"/>
      <c r="U5" s="14"/>
      <c r="V5" s="14"/>
      <c r="W5" s="15"/>
    </row>
    <row r="6" spans="1:25" x14ac:dyDescent="0.35">
      <c r="A6" s="16" t="s">
        <v>17</v>
      </c>
      <c r="B6" s="10">
        <v>54</v>
      </c>
      <c r="C6" s="10">
        <v>1351</v>
      </c>
      <c r="D6" s="10">
        <v>7164</v>
      </c>
      <c r="E6" s="10">
        <v>27908</v>
      </c>
      <c r="F6" s="10">
        <f>SUM(B6:E6)</f>
        <v>36477</v>
      </c>
      <c r="H6" s="10" t="s">
        <v>17</v>
      </c>
      <c r="I6" s="10">
        <f>(B6/F6)*100</f>
        <v>0.14803849000740191</v>
      </c>
      <c r="J6" s="10">
        <f>(C6/F6)*100</f>
        <v>3.7037037037037033</v>
      </c>
      <c r="K6" s="10">
        <f>(D6/F6)*100</f>
        <v>19.639773007648657</v>
      </c>
      <c r="L6" s="10">
        <f>(E6/F6)*100</f>
        <v>76.508484798640239</v>
      </c>
      <c r="M6" s="10">
        <f>(F6/F6)*100</f>
        <v>100</v>
      </c>
      <c r="N6" s="11">
        <f>K6+L6</f>
        <v>96.148257806288896</v>
      </c>
      <c r="O6" s="17">
        <f>J6/N6</f>
        <v>3.852075729927007E-2</v>
      </c>
      <c r="Q6" s="18" t="s">
        <v>18</v>
      </c>
      <c r="R6" s="19" t="s">
        <v>19</v>
      </c>
      <c r="S6" s="19"/>
      <c r="T6" s="19"/>
      <c r="U6" s="19"/>
      <c r="W6" s="20"/>
    </row>
    <row r="7" spans="1:25" x14ac:dyDescent="0.35">
      <c r="A7" s="16" t="s">
        <v>20</v>
      </c>
      <c r="B7" s="10">
        <v>742</v>
      </c>
      <c r="C7" s="10">
        <v>3884</v>
      </c>
      <c r="D7" s="10">
        <v>15835</v>
      </c>
      <c r="E7" s="10">
        <v>14221</v>
      </c>
      <c r="F7" s="10">
        <f>SUM(B7:E7)</f>
        <v>34682</v>
      </c>
      <c r="H7" s="10" t="s">
        <v>20</v>
      </c>
      <c r="I7" s="21">
        <f>(B7/F7)*100</f>
        <v>2.1394383253560925</v>
      </c>
      <c r="J7" s="21">
        <f>(C7/F7)*100</f>
        <v>11.198892797416528</v>
      </c>
      <c r="K7" s="21">
        <f>(D7/F7)*100</f>
        <v>45.657689867943027</v>
      </c>
      <c r="L7" s="21">
        <f>(E7/F7)*100</f>
        <v>41.00397900928435</v>
      </c>
      <c r="M7" s="10">
        <f>(F7/F7)*100</f>
        <v>100</v>
      </c>
      <c r="N7" s="11">
        <f>K7+L7</f>
        <v>86.661668877227385</v>
      </c>
      <c r="O7" s="17">
        <f>J7/N7</f>
        <v>0.12922544583444237</v>
      </c>
      <c r="Q7" s="18" t="s">
        <v>21</v>
      </c>
      <c r="R7" s="19" t="s">
        <v>22</v>
      </c>
      <c r="S7" s="19"/>
      <c r="T7" s="19"/>
      <c r="U7" s="19"/>
      <c r="W7" s="20"/>
    </row>
    <row r="8" spans="1:25" x14ac:dyDescent="0.35">
      <c r="A8" s="16" t="s">
        <v>23</v>
      </c>
      <c r="B8" s="10">
        <v>3162</v>
      </c>
      <c r="C8" s="10">
        <v>2919</v>
      </c>
      <c r="D8" s="10">
        <v>18496</v>
      </c>
      <c r="E8" s="10">
        <v>16554</v>
      </c>
      <c r="F8" s="10">
        <f>SUM(B8:E8)</f>
        <v>41131</v>
      </c>
      <c r="H8" s="10" t="s">
        <v>23</v>
      </c>
      <c r="I8" s="21">
        <f>(B8/F8)*100</f>
        <v>7.6876321995575116</v>
      </c>
      <c r="J8" s="21">
        <f>(C8/F8)*100</f>
        <v>7.0968369356446477</v>
      </c>
      <c r="K8" s="21">
        <f>(D8/F8)*100</f>
        <v>44.968515231820284</v>
      </c>
      <c r="L8" s="21">
        <f>(E8/F8)*100</f>
        <v>40.247015632977565</v>
      </c>
      <c r="M8" s="10">
        <f>(F8/F8)*100</f>
        <v>100</v>
      </c>
      <c r="N8" s="11">
        <f>K8+L8</f>
        <v>85.215530864797842</v>
      </c>
      <c r="O8" s="17">
        <f>J8/N8</f>
        <v>8.3281027104136943E-2</v>
      </c>
      <c r="Q8" s="18" t="s">
        <v>24</v>
      </c>
      <c r="R8" s="4" t="s">
        <v>25</v>
      </c>
      <c r="W8" s="20"/>
    </row>
    <row r="9" spans="1:25" x14ac:dyDescent="0.35">
      <c r="A9" s="16" t="s">
        <v>26</v>
      </c>
      <c r="B9" s="10">
        <v>54545</v>
      </c>
      <c r="C9" s="10">
        <v>0</v>
      </c>
      <c r="D9" s="10">
        <v>16</v>
      </c>
      <c r="E9" s="10">
        <v>371</v>
      </c>
      <c r="F9" s="10">
        <f>SUM(B9:E9)</f>
        <v>54932</v>
      </c>
      <c r="H9" s="10" t="s">
        <v>26</v>
      </c>
      <c r="I9" s="10">
        <f>(B9/F9)*100</f>
        <v>99.295492609043919</v>
      </c>
      <c r="J9" s="10">
        <f>(C9/F9)*100</f>
        <v>0</v>
      </c>
      <c r="K9" s="10">
        <f>(D9/F9)*100</f>
        <v>2.9126920556324182E-2</v>
      </c>
      <c r="L9" s="10">
        <f>(E9/F9)*100</f>
        <v>0.67538047039976701</v>
      </c>
      <c r="M9" s="10">
        <f>(F9/F9)*100</f>
        <v>100</v>
      </c>
      <c r="N9" s="11">
        <f>K9+L9</f>
        <v>0.70450739095609116</v>
      </c>
      <c r="O9" s="17">
        <f>J9/N9</f>
        <v>0</v>
      </c>
      <c r="Q9" s="22" t="s">
        <v>27</v>
      </c>
      <c r="R9" s="23" t="s">
        <v>28</v>
      </c>
      <c r="S9" s="23"/>
      <c r="T9" s="23"/>
      <c r="U9" s="23"/>
      <c r="V9" s="23"/>
      <c r="W9" s="24"/>
    </row>
    <row r="10" spans="1:25" x14ac:dyDescent="0.35">
      <c r="A10" s="16" t="s">
        <v>29</v>
      </c>
      <c r="B10" s="10">
        <v>55939</v>
      </c>
      <c r="C10" s="10">
        <v>0</v>
      </c>
      <c r="D10" s="10">
        <v>9</v>
      </c>
      <c r="E10" s="10">
        <v>385</v>
      </c>
      <c r="F10" s="10">
        <f>SUM(B10:E10)</f>
        <v>56333</v>
      </c>
      <c r="H10" s="10" t="s">
        <v>29</v>
      </c>
      <c r="I10" s="10">
        <f>(B10/F10)*100</f>
        <v>99.300587577441291</v>
      </c>
      <c r="J10" s="10">
        <f>(C10/F10)*100</f>
        <v>0</v>
      </c>
      <c r="K10" s="10">
        <f>(D10/F10)*100</f>
        <v>1.5976425896011219E-2</v>
      </c>
      <c r="L10" s="10">
        <f>(E10/F10)*100</f>
        <v>0.68343599666270216</v>
      </c>
      <c r="M10" s="10">
        <f>(F10/F10)*100</f>
        <v>100</v>
      </c>
      <c r="N10" s="11">
        <f>K10+L10</f>
        <v>0.69941242255871339</v>
      </c>
      <c r="O10" s="17">
        <f>J10/N10</f>
        <v>0</v>
      </c>
    </row>
    <row r="11" spans="1:25" x14ac:dyDescent="0.35">
      <c r="A11" s="25"/>
      <c r="B11" s="26"/>
      <c r="C11" s="26"/>
      <c r="D11" s="26"/>
      <c r="E11" s="26"/>
      <c r="O11" s="6"/>
    </row>
    <row r="12" spans="1:25" x14ac:dyDescent="0.35">
      <c r="A12" s="7" t="s">
        <v>30</v>
      </c>
      <c r="B12" s="4" t="s">
        <v>4</v>
      </c>
      <c r="H12" s="8" t="s">
        <v>30</v>
      </c>
      <c r="I12" s="4" t="s">
        <v>5</v>
      </c>
      <c r="O12" s="6"/>
    </row>
    <row r="13" spans="1:25" x14ac:dyDescent="0.35">
      <c r="A13" s="9" t="s">
        <v>7</v>
      </c>
      <c r="B13" s="10" t="s">
        <v>8</v>
      </c>
      <c r="C13" s="10" t="s">
        <v>9</v>
      </c>
      <c r="D13" s="10" t="s">
        <v>10</v>
      </c>
      <c r="E13" s="10" t="s">
        <v>11</v>
      </c>
      <c r="F13" s="10" t="s">
        <v>12</v>
      </c>
      <c r="H13" s="11" t="s">
        <v>7</v>
      </c>
      <c r="I13" s="10" t="s">
        <v>8</v>
      </c>
      <c r="J13" s="10" t="s">
        <v>9</v>
      </c>
      <c r="K13" s="10" t="s">
        <v>10</v>
      </c>
      <c r="L13" s="10" t="s">
        <v>11</v>
      </c>
      <c r="M13" s="10" t="s">
        <v>13</v>
      </c>
      <c r="N13" s="10" t="s">
        <v>14</v>
      </c>
      <c r="O13" s="12" t="s">
        <v>1</v>
      </c>
      <c r="Q13" s="26"/>
      <c r="R13" s="26"/>
      <c r="S13" s="119" t="s">
        <v>3</v>
      </c>
      <c r="T13" s="11"/>
      <c r="U13" s="11"/>
      <c r="V13" s="11"/>
      <c r="W13" s="53"/>
      <c r="X13" s="53"/>
      <c r="Y13" s="53"/>
    </row>
    <row r="14" spans="1:25" x14ac:dyDescent="0.35">
      <c r="A14" s="16" t="s">
        <v>31</v>
      </c>
      <c r="B14" s="10">
        <v>3860</v>
      </c>
      <c r="C14" s="10">
        <v>56</v>
      </c>
      <c r="D14" s="10">
        <v>514</v>
      </c>
      <c r="E14" s="10">
        <v>7050</v>
      </c>
      <c r="F14" s="10">
        <f>SUM(B14:E14)</f>
        <v>11480</v>
      </c>
      <c r="H14" s="10" t="s">
        <v>31</v>
      </c>
      <c r="I14" s="10">
        <f>(B14/F14)*100</f>
        <v>33.623693379790943</v>
      </c>
      <c r="J14" s="10">
        <f>(C14/F14)*100</f>
        <v>0.48780487804878048</v>
      </c>
      <c r="K14" s="10">
        <f>(D14/F14)*100</f>
        <v>4.477351916376306</v>
      </c>
      <c r="L14" s="10">
        <f>(E14/F14)*100</f>
        <v>61.411149825783973</v>
      </c>
      <c r="M14" s="10">
        <f>(F14/F14)*100</f>
        <v>100</v>
      </c>
      <c r="N14" s="11">
        <f>K14+L14</f>
        <v>65.888501742160273</v>
      </c>
      <c r="O14" s="17">
        <f>J14/N14</f>
        <v>7.4034902168165001E-3</v>
      </c>
      <c r="S14" s="120" t="s">
        <v>7</v>
      </c>
      <c r="T14" s="10" t="s">
        <v>1</v>
      </c>
      <c r="U14" s="10" t="s">
        <v>1</v>
      </c>
      <c r="V14" s="121" t="s">
        <v>148</v>
      </c>
      <c r="W14" s="55"/>
      <c r="X14" s="55"/>
      <c r="Y14" s="55"/>
    </row>
    <row r="15" spans="1:25" x14ac:dyDescent="0.35">
      <c r="A15" s="16" t="s">
        <v>32</v>
      </c>
      <c r="B15" s="10">
        <v>23708</v>
      </c>
      <c r="C15" s="10">
        <v>2013</v>
      </c>
      <c r="D15" s="10">
        <v>1174</v>
      </c>
      <c r="E15" s="10">
        <v>7570</v>
      </c>
      <c r="F15" s="10">
        <f>SUM(B15:E15)</f>
        <v>34465</v>
      </c>
      <c r="H15" s="10" t="s">
        <v>32</v>
      </c>
      <c r="I15" s="21">
        <f>(B15/F15)*100</f>
        <v>68.788626142463372</v>
      </c>
      <c r="J15" s="21">
        <f>(C15/F15)*100</f>
        <v>5.8407079646017701</v>
      </c>
      <c r="K15" s="21">
        <f>(D15/F15)*100</f>
        <v>3.406354272450312</v>
      </c>
      <c r="L15" s="21">
        <f>(E15/F15)*100</f>
        <v>21.964311620484551</v>
      </c>
      <c r="M15" s="10">
        <f>(F15/F15)*100</f>
        <v>100</v>
      </c>
      <c r="N15" s="11">
        <f>K15+L15</f>
        <v>25.370665892934863</v>
      </c>
      <c r="O15" s="17">
        <f>J15/N15</f>
        <v>0.23021500457456542</v>
      </c>
      <c r="Q15" s="19"/>
      <c r="R15" s="19"/>
      <c r="S15" s="120" t="s">
        <v>17</v>
      </c>
      <c r="T15" s="10">
        <v>3.852075729927007E-2</v>
      </c>
      <c r="U15" s="10">
        <v>5.014808831448573E-2</v>
      </c>
      <c r="V15" s="10">
        <f>AVERAGE(T15:U15)</f>
        <v>4.4334422806877896E-2</v>
      </c>
      <c r="W15" s="55"/>
      <c r="X15" s="55"/>
      <c r="Y15" s="53"/>
    </row>
    <row r="16" spans="1:25" x14ac:dyDescent="0.35">
      <c r="A16" s="16" t="s">
        <v>33</v>
      </c>
      <c r="B16" s="10">
        <v>23033</v>
      </c>
      <c r="C16" s="10">
        <v>1574</v>
      </c>
      <c r="D16" s="10">
        <v>1134</v>
      </c>
      <c r="E16" s="10">
        <v>8665</v>
      </c>
      <c r="F16" s="10">
        <f>SUM(B16:E16)</f>
        <v>34406</v>
      </c>
      <c r="H16" s="10" t="s">
        <v>33</v>
      </c>
      <c r="I16" s="21">
        <f>(B16/F16)*100</f>
        <v>66.944718944370166</v>
      </c>
      <c r="J16" s="21">
        <f>(C16/F16)*100</f>
        <v>4.5747834679997679</v>
      </c>
      <c r="K16" s="21">
        <f>(D16/F16)*100</f>
        <v>3.295936755217113</v>
      </c>
      <c r="L16" s="21">
        <f>(E16/F16)*100</f>
        <v>25.184560832412949</v>
      </c>
      <c r="M16" s="10">
        <f>(F16/F16)*100</f>
        <v>100</v>
      </c>
      <c r="N16" s="11">
        <f>K16+L16</f>
        <v>28.480497587630062</v>
      </c>
      <c r="O16" s="17">
        <f>J16/N16</f>
        <v>0.16062863557505871</v>
      </c>
      <c r="Q16" s="19"/>
      <c r="R16" s="19"/>
      <c r="S16" s="120" t="s">
        <v>20</v>
      </c>
      <c r="T16" s="10">
        <v>0.12922544583444237</v>
      </c>
      <c r="U16" s="21">
        <v>0.11841131976425112</v>
      </c>
      <c r="V16" s="10">
        <f t="shared" ref="V16:V43" si="0">AVERAGE(T16:U16)</f>
        <v>0.12381838279934675</v>
      </c>
      <c r="W16" s="57"/>
      <c r="X16" s="55"/>
      <c r="Y16" s="53"/>
    </row>
    <row r="17" spans="1:25" x14ac:dyDescent="0.35">
      <c r="A17" s="16" t="s">
        <v>34</v>
      </c>
      <c r="B17" s="10">
        <v>48294</v>
      </c>
      <c r="C17" s="10">
        <v>0</v>
      </c>
      <c r="D17" s="10">
        <v>24</v>
      </c>
      <c r="E17" s="10">
        <v>1300</v>
      </c>
      <c r="F17" s="10">
        <f>SUM(B17:E17)</f>
        <v>49618</v>
      </c>
      <c r="H17" s="10" t="s">
        <v>34</v>
      </c>
      <c r="I17" s="10">
        <f>(B17/F17)*100</f>
        <v>97.331613527348949</v>
      </c>
      <c r="J17" s="10">
        <f>(C17/F17)*100</f>
        <v>0</v>
      </c>
      <c r="K17" s="10">
        <f>(D17/F17)*100</f>
        <v>4.8369543310895234E-2</v>
      </c>
      <c r="L17" s="10">
        <f>(E17/F17)*100</f>
        <v>2.6200169293401587</v>
      </c>
      <c r="M17" s="10">
        <f>(F17/F17)*100</f>
        <v>100</v>
      </c>
      <c r="N17" s="11">
        <f>K17+L17</f>
        <v>2.6683864726510538</v>
      </c>
      <c r="O17" s="17">
        <f>J17/N17</f>
        <v>0</v>
      </c>
      <c r="S17" s="120" t="s">
        <v>23</v>
      </c>
      <c r="T17" s="10">
        <v>8.3281027104136943E-2</v>
      </c>
      <c r="U17" s="21">
        <v>5.014808831448573E-2</v>
      </c>
      <c r="V17" s="10">
        <f t="shared" si="0"/>
        <v>6.671455770931134E-2</v>
      </c>
      <c r="W17" s="57"/>
      <c r="X17" s="55"/>
      <c r="Y17" s="53"/>
    </row>
    <row r="18" spans="1:25" x14ac:dyDescent="0.35">
      <c r="A18" s="16" t="s">
        <v>35</v>
      </c>
      <c r="B18" s="10">
        <v>49636</v>
      </c>
      <c r="C18" s="10">
        <v>0</v>
      </c>
      <c r="D18" s="10">
        <v>27</v>
      </c>
      <c r="E18" s="10">
        <v>1250</v>
      </c>
      <c r="F18" s="10">
        <f>SUM(B18:E18)</f>
        <v>50913</v>
      </c>
      <c r="H18" s="10" t="s">
        <v>35</v>
      </c>
      <c r="I18" s="10">
        <f>(B18/F18)*100</f>
        <v>97.49179973680593</v>
      </c>
      <c r="J18" s="10">
        <f>(C18/F18)*100</f>
        <v>0</v>
      </c>
      <c r="K18" s="10">
        <f>(D18/F18)*100</f>
        <v>5.3031642213187208E-2</v>
      </c>
      <c r="L18" s="10">
        <f>(E18/F18)*100</f>
        <v>2.4551686209808889</v>
      </c>
      <c r="M18" s="10">
        <f>(F18/F18)*100</f>
        <v>100</v>
      </c>
      <c r="N18" s="11">
        <f>K18+L18</f>
        <v>2.5082002631940763</v>
      </c>
      <c r="O18" s="17">
        <f>J18/N18</f>
        <v>0</v>
      </c>
      <c r="S18" s="120" t="s">
        <v>26</v>
      </c>
      <c r="T18" s="10">
        <v>0</v>
      </c>
      <c r="U18" s="10">
        <v>2.086230876216968E-3</v>
      </c>
      <c r="V18" s="10">
        <f t="shared" si="0"/>
        <v>1.043115438108484E-3</v>
      </c>
      <c r="W18" s="55"/>
      <c r="X18" s="55"/>
      <c r="Y18" s="53"/>
    </row>
    <row r="19" spans="1:25" x14ac:dyDescent="0.35">
      <c r="A19" s="25"/>
      <c r="O19" s="6"/>
      <c r="S19" s="120" t="s">
        <v>29</v>
      </c>
      <c r="T19" s="10">
        <v>0</v>
      </c>
      <c r="U19" s="10">
        <v>0</v>
      </c>
      <c r="V19" s="10">
        <f t="shared" si="0"/>
        <v>0</v>
      </c>
      <c r="W19" s="55"/>
      <c r="X19" s="55"/>
      <c r="Y19" s="53"/>
    </row>
    <row r="20" spans="1:25" x14ac:dyDescent="0.35">
      <c r="A20" s="7" t="s">
        <v>36</v>
      </c>
      <c r="B20" s="4" t="s">
        <v>4</v>
      </c>
      <c r="H20" s="8" t="s">
        <v>165</v>
      </c>
      <c r="I20" s="4" t="s">
        <v>5</v>
      </c>
      <c r="O20" s="6"/>
      <c r="S20" s="120"/>
      <c r="T20" s="10"/>
      <c r="U20" s="10"/>
      <c r="V20" s="10"/>
      <c r="W20" s="53"/>
      <c r="X20" s="53"/>
      <c r="Y20" s="53"/>
    </row>
    <row r="21" spans="1:25" x14ac:dyDescent="0.35">
      <c r="A21" s="9" t="s">
        <v>7</v>
      </c>
      <c r="B21" s="10" t="s">
        <v>8</v>
      </c>
      <c r="C21" s="10" t="s">
        <v>9</v>
      </c>
      <c r="D21" s="10" t="s">
        <v>10</v>
      </c>
      <c r="E21" s="10" t="s">
        <v>11</v>
      </c>
      <c r="F21" s="10" t="s">
        <v>12</v>
      </c>
      <c r="H21" s="11" t="s">
        <v>7</v>
      </c>
      <c r="I21" s="10" t="s">
        <v>8</v>
      </c>
      <c r="J21" s="10" t="s">
        <v>9</v>
      </c>
      <c r="K21" s="10" t="s">
        <v>10</v>
      </c>
      <c r="L21" s="10" t="s">
        <v>11</v>
      </c>
      <c r="M21" s="10" t="s">
        <v>13</v>
      </c>
      <c r="N21" s="10" t="s">
        <v>14</v>
      </c>
      <c r="O21" s="12" t="s">
        <v>1</v>
      </c>
      <c r="Q21" s="26"/>
      <c r="R21" s="26"/>
      <c r="S21" s="119" t="s">
        <v>30</v>
      </c>
      <c r="T21" s="10"/>
      <c r="U21" s="10"/>
      <c r="V21" s="10"/>
      <c r="W21" s="53"/>
      <c r="X21" s="53"/>
      <c r="Y21" s="53"/>
    </row>
    <row r="22" spans="1:25" x14ac:dyDescent="0.35">
      <c r="A22" s="16" t="s">
        <v>37</v>
      </c>
      <c r="B22" s="10">
        <v>52325</v>
      </c>
      <c r="C22" s="10">
        <v>1849</v>
      </c>
      <c r="D22" s="10">
        <v>19174</v>
      </c>
      <c r="E22" s="10">
        <v>10004</v>
      </c>
      <c r="F22" s="10">
        <f>SUM(B22:E22)</f>
        <v>83352</v>
      </c>
      <c r="H22" s="10" t="s">
        <v>37</v>
      </c>
      <c r="I22" s="10">
        <f>(B22/F22)*100</f>
        <v>62.775938189845469</v>
      </c>
      <c r="J22" s="10">
        <f>(C22/F22)*100</f>
        <v>2.2183031001055764</v>
      </c>
      <c r="K22" s="10">
        <f>(D22/F22)*100</f>
        <v>23.003647183030999</v>
      </c>
      <c r="L22" s="10">
        <f>(E22/F22)*100</f>
        <v>12.002111527017947</v>
      </c>
      <c r="M22" s="10">
        <f>(F22/F22)*100</f>
        <v>100</v>
      </c>
      <c r="N22" s="11">
        <f>K22+L22</f>
        <v>35.005758710048944</v>
      </c>
      <c r="O22" s="17">
        <f>J22/N22</f>
        <v>6.3369662074165473E-2</v>
      </c>
      <c r="S22" s="120" t="s">
        <v>7</v>
      </c>
      <c r="T22" s="10" t="s">
        <v>1</v>
      </c>
      <c r="U22" s="10" t="s">
        <v>1</v>
      </c>
      <c r="V22" s="10"/>
      <c r="W22" s="55"/>
      <c r="X22" s="55"/>
      <c r="Y22" s="55"/>
    </row>
    <row r="23" spans="1:25" x14ac:dyDescent="0.35">
      <c r="A23" s="16" t="s">
        <v>38</v>
      </c>
      <c r="B23" s="10">
        <v>71805</v>
      </c>
      <c r="C23" s="10">
        <v>5285</v>
      </c>
      <c r="D23" s="10">
        <v>7332</v>
      </c>
      <c r="E23" s="10">
        <v>3267</v>
      </c>
      <c r="F23" s="10">
        <f>SUM(B23:E23)</f>
        <v>87689</v>
      </c>
      <c r="H23" s="10" t="s">
        <v>38</v>
      </c>
      <c r="I23" s="21">
        <f>(B23/F23)*100</f>
        <v>81.885983418672808</v>
      </c>
      <c r="J23" s="21">
        <f>(C23/F23)*100</f>
        <v>6.0269817194859101</v>
      </c>
      <c r="K23" s="21">
        <f>(D23/F23)*100</f>
        <v>8.3613680165129036</v>
      </c>
      <c r="L23" s="21">
        <f>(E23/F23)*100</f>
        <v>3.7256668453283766</v>
      </c>
      <c r="M23" s="10">
        <f>(F23/F23)*100</f>
        <v>100</v>
      </c>
      <c r="N23" s="11">
        <f>K23+L23</f>
        <v>12.08703486184128</v>
      </c>
      <c r="O23" s="17">
        <f>J23/N23</f>
        <v>0.49863194641003866</v>
      </c>
      <c r="Q23" s="19"/>
      <c r="R23" s="19"/>
      <c r="S23" s="120" t="s">
        <v>31</v>
      </c>
      <c r="T23" s="10">
        <v>7.4034902168165001E-3</v>
      </c>
      <c r="U23" s="10">
        <v>8.1699346405228745E-3</v>
      </c>
      <c r="V23" s="10">
        <f t="shared" si="0"/>
        <v>7.7867124286696877E-3</v>
      </c>
      <c r="W23" s="55"/>
      <c r="X23" s="55"/>
      <c r="Y23" s="53"/>
    </row>
    <row r="24" spans="1:25" x14ac:dyDescent="0.35">
      <c r="A24" s="16" t="s">
        <v>39</v>
      </c>
      <c r="B24" s="10">
        <v>71122</v>
      </c>
      <c r="C24" s="10">
        <v>3943</v>
      </c>
      <c r="D24" s="10">
        <v>5954</v>
      </c>
      <c r="E24" s="10">
        <v>2560</v>
      </c>
      <c r="F24" s="10">
        <f>SUM(B24:E24)</f>
        <v>83579</v>
      </c>
      <c r="H24" s="10" t="s">
        <v>39</v>
      </c>
      <c r="I24" s="21">
        <f>(B24/F24)*100</f>
        <v>85.095538352935549</v>
      </c>
      <c r="J24" s="21">
        <f>(C24/F24)*100</f>
        <v>4.7176922432668498</v>
      </c>
      <c r="K24" s="21">
        <f>(D24/F24)*100</f>
        <v>7.1237990404288158</v>
      </c>
      <c r="L24" s="21">
        <f>(E24/F24)*100</f>
        <v>3.0629703633687888</v>
      </c>
      <c r="M24" s="10">
        <f>(F24/F24)*100</f>
        <v>100</v>
      </c>
      <c r="N24" s="11">
        <f>K24+L24</f>
        <v>10.186769403797605</v>
      </c>
      <c r="O24" s="17">
        <f>J24/N24</f>
        <v>0.4631195677707306</v>
      </c>
      <c r="Q24" s="19"/>
      <c r="R24" s="19"/>
      <c r="S24" s="120" t="s">
        <v>32</v>
      </c>
      <c r="T24" s="10">
        <v>0.23021500457456542</v>
      </c>
      <c r="U24" s="21">
        <v>0.23719958202716818</v>
      </c>
      <c r="V24" s="10">
        <f t="shared" si="0"/>
        <v>0.23370729330086681</v>
      </c>
      <c r="W24" s="57"/>
      <c r="X24" s="55"/>
      <c r="Y24" s="53"/>
    </row>
    <row r="25" spans="1:25" x14ac:dyDescent="0.35">
      <c r="A25" s="16" t="s">
        <v>40</v>
      </c>
      <c r="B25" s="10">
        <v>80964</v>
      </c>
      <c r="C25" s="10">
        <v>0</v>
      </c>
      <c r="D25" s="10">
        <v>3</v>
      </c>
      <c r="E25" s="10">
        <v>727</v>
      </c>
      <c r="F25" s="10">
        <f>SUM(B25:E25)</f>
        <v>81694</v>
      </c>
      <c r="H25" s="10" t="s">
        <v>40</v>
      </c>
      <c r="I25" s="10">
        <f>(B25/F25)*100</f>
        <v>99.106421524224544</v>
      </c>
      <c r="J25" s="10">
        <f>(C25/F25)*100</f>
        <v>0</v>
      </c>
      <c r="K25" s="10">
        <f>(D25/F25)*100</f>
        <v>3.6722403114059785E-3</v>
      </c>
      <c r="L25" s="10">
        <f>(E25/F25)*100</f>
        <v>0.88990623546404879</v>
      </c>
      <c r="M25" s="10">
        <f>(F25/F25)*100</f>
        <v>100</v>
      </c>
      <c r="N25" s="11">
        <f>K25+L25</f>
        <v>0.89357847577545479</v>
      </c>
      <c r="O25" s="17">
        <f>J25/N25</f>
        <v>0</v>
      </c>
      <c r="S25" s="120" t="s">
        <v>33</v>
      </c>
      <c r="T25" s="10">
        <v>0.16062863557505871</v>
      </c>
      <c r="U25" s="21">
        <v>0.20585605721949038</v>
      </c>
      <c r="V25" s="10">
        <f t="shared" si="0"/>
        <v>0.18324234639727455</v>
      </c>
      <c r="W25" s="57"/>
      <c r="X25" s="55"/>
      <c r="Y25" s="53"/>
    </row>
    <row r="26" spans="1:25" x14ac:dyDescent="0.35">
      <c r="A26" s="16" t="s">
        <v>41</v>
      </c>
      <c r="B26" s="10">
        <v>81618</v>
      </c>
      <c r="C26" s="10">
        <v>0</v>
      </c>
      <c r="D26" s="10">
        <v>18</v>
      </c>
      <c r="E26" s="10">
        <v>733</v>
      </c>
      <c r="F26" s="10">
        <f>SUM(B26:E26)</f>
        <v>82369</v>
      </c>
      <c r="H26" s="10" t="s">
        <v>41</v>
      </c>
      <c r="I26" s="10">
        <f>(B26/F26)*100</f>
        <v>99.088249219973534</v>
      </c>
      <c r="J26" s="10">
        <f>(C26/F26)*100</f>
        <v>0</v>
      </c>
      <c r="K26" s="10">
        <f>(D26/F26)*100</f>
        <v>2.1852881545241534E-2</v>
      </c>
      <c r="L26" s="10">
        <f>(E26/F26)*100</f>
        <v>0.88989789848122469</v>
      </c>
      <c r="M26" s="10">
        <f>(F26/F26)*100</f>
        <v>100</v>
      </c>
      <c r="N26" s="11">
        <f>K26+L26</f>
        <v>0.91175078002646626</v>
      </c>
      <c r="O26" s="17">
        <f>J26/N26</f>
        <v>0</v>
      </c>
      <c r="S26" s="120" t="s">
        <v>34</v>
      </c>
      <c r="T26" s="10">
        <v>0</v>
      </c>
      <c r="U26" s="10">
        <v>0</v>
      </c>
      <c r="V26" s="10">
        <f t="shared" si="0"/>
        <v>0</v>
      </c>
      <c r="W26" s="55"/>
      <c r="X26" s="55"/>
      <c r="Y26" s="53"/>
    </row>
    <row r="27" spans="1:25" x14ac:dyDescent="0.35">
      <c r="A27" s="25"/>
      <c r="O27" s="6"/>
      <c r="S27" s="120" t="s">
        <v>35</v>
      </c>
      <c r="T27" s="10">
        <v>0</v>
      </c>
      <c r="U27" s="10">
        <v>0</v>
      </c>
      <c r="V27" s="10">
        <f t="shared" si="0"/>
        <v>0</v>
      </c>
      <c r="W27" s="55"/>
      <c r="X27" s="55"/>
      <c r="Y27" s="53"/>
    </row>
    <row r="28" spans="1:25" x14ac:dyDescent="0.35">
      <c r="A28" s="7" t="s">
        <v>42</v>
      </c>
      <c r="B28" s="4" t="s">
        <v>4</v>
      </c>
      <c r="H28" s="27" t="s">
        <v>42</v>
      </c>
      <c r="I28" s="4" t="s">
        <v>5</v>
      </c>
      <c r="O28" s="6"/>
      <c r="S28" s="120"/>
      <c r="T28" s="10"/>
      <c r="U28" s="10"/>
      <c r="V28" s="10"/>
      <c r="W28" s="53"/>
      <c r="X28" s="53"/>
      <c r="Y28" s="53"/>
    </row>
    <row r="29" spans="1:25" x14ac:dyDescent="0.35">
      <c r="A29" s="9" t="s">
        <v>7</v>
      </c>
      <c r="B29" s="10" t="s">
        <v>8</v>
      </c>
      <c r="C29" s="10" t="s">
        <v>9</v>
      </c>
      <c r="D29" s="10" t="s">
        <v>10</v>
      </c>
      <c r="E29" s="10" t="s">
        <v>11</v>
      </c>
      <c r="F29" s="10" t="s">
        <v>12</v>
      </c>
      <c r="H29" s="11" t="s">
        <v>7</v>
      </c>
      <c r="I29" s="10" t="s">
        <v>8</v>
      </c>
      <c r="J29" s="10" t="s">
        <v>9</v>
      </c>
      <c r="K29" s="10" t="s">
        <v>10</v>
      </c>
      <c r="L29" s="10" t="s">
        <v>11</v>
      </c>
      <c r="M29" s="10" t="s">
        <v>13</v>
      </c>
      <c r="N29" s="10" t="s">
        <v>14</v>
      </c>
      <c r="O29" s="12" t="s">
        <v>1</v>
      </c>
      <c r="Q29" s="26"/>
      <c r="R29" s="26"/>
      <c r="S29" s="119" t="s">
        <v>165</v>
      </c>
      <c r="T29" s="10"/>
      <c r="U29" s="10"/>
      <c r="V29" s="10"/>
      <c r="W29" s="53"/>
      <c r="X29" s="53"/>
      <c r="Y29" s="53"/>
    </row>
    <row r="30" spans="1:25" x14ac:dyDescent="0.35">
      <c r="A30" s="16" t="s">
        <v>43</v>
      </c>
      <c r="B30" s="10">
        <v>59021</v>
      </c>
      <c r="C30" s="10">
        <v>156</v>
      </c>
      <c r="D30" s="10">
        <v>8812</v>
      </c>
      <c r="E30" s="10">
        <v>31196</v>
      </c>
      <c r="F30" s="10">
        <f>SUM(B30:E30)</f>
        <v>99185</v>
      </c>
      <c r="H30" s="10" t="s">
        <v>43</v>
      </c>
      <c r="I30" s="10">
        <f>(B30/F30)*100</f>
        <v>59.505973685537128</v>
      </c>
      <c r="J30" s="10">
        <f>(C30/F30)*100</f>
        <v>0.15728184705348591</v>
      </c>
      <c r="K30" s="10">
        <f>(D30/F30)*100</f>
        <v>8.8844079245853713</v>
      </c>
      <c r="L30" s="10">
        <f>(E30/F30)*100</f>
        <v>31.452336542824018</v>
      </c>
      <c r="M30" s="10">
        <f>(F30/F30)*100</f>
        <v>100</v>
      </c>
      <c r="N30" s="11">
        <f>K30+L30</f>
        <v>40.336744467409389</v>
      </c>
      <c r="O30" s="17">
        <f>J30/N30</f>
        <v>3.8992201559688061E-3</v>
      </c>
      <c r="S30" s="120" t="s">
        <v>7</v>
      </c>
      <c r="T30" s="10" t="s">
        <v>1</v>
      </c>
      <c r="U30" s="10" t="s">
        <v>1</v>
      </c>
      <c r="V30" s="10"/>
      <c r="W30" s="55"/>
      <c r="X30" s="55"/>
      <c r="Y30" s="55"/>
    </row>
    <row r="31" spans="1:25" x14ac:dyDescent="0.35">
      <c r="A31" s="16" t="s">
        <v>44</v>
      </c>
      <c r="B31" s="10">
        <v>83704</v>
      </c>
      <c r="C31" s="10">
        <v>1445</v>
      </c>
      <c r="D31" s="10">
        <v>4545</v>
      </c>
      <c r="E31" s="10">
        <v>14662</v>
      </c>
      <c r="F31" s="10">
        <f>SUM(B31:E31)</f>
        <v>104356</v>
      </c>
      <c r="H31" s="10" t="s">
        <v>44</v>
      </c>
      <c r="I31" s="21">
        <f>(B31/F31)*100</f>
        <v>80.210050212733336</v>
      </c>
      <c r="J31" s="21">
        <f>(C31/F31)*100</f>
        <v>1.3846831998160143</v>
      </c>
      <c r="K31" s="21">
        <f>(D31/F31)*100</f>
        <v>4.3552838360995061</v>
      </c>
      <c r="L31" s="21">
        <f>(E31/F31)*100</f>
        <v>14.049982751351145</v>
      </c>
      <c r="M31" s="10">
        <f>(F31/F31)*100</f>
        <v>100</v>
      </c>
      <c r="N31" s="11">
        <f>K31+L31</f>
        <v>18.405266587450651</v>
      </c>
      <c r="O31" s="17">
        <f>J31/N31</f>
        <v>7.5232987973134782E-2</v>
      </c>
      <c r="Q31" s="19"/>
      <c r="R31" s="19"/>
      <c r="S31" s="120" t="s">
        <v>37</v>
      </c>
      <c r="T31" s="10">
        <v>6.3369662074165473E-2</v>
      </c>
      <c r="U31" s="10">
        <v>2.6143790849673203E-2</v>
      </c>
      <c r="V31" s="10">
        <f t="shared" si="0"/>
        <v>4.475672646191934E-2</v>
      </c>
      <c r="W31" s="55"/>
      <c r="X31" s="55"/>
      <c r="Y31" s="53"/>
    </row>
    <row r="32" spans="1:25" x14ac:dyDescent="0.35">
      <c r="A32" s="16" t="s">
        <v>45</v>
      </c>
      <c r="B32" s="10">
        <v>78036</v>
      </c>
      <c r="C32" s="10">
        <v>1617</v>
      </c>
      <c r="D32" s="10">
        <v>2263</v>
      </c>
      <c r="E32" s="10">
        <v>13917</v>
      </c>
      <c r="F32" s="10">
        <f>SUM(B32:E32)</f>
        <v>95833</v>
      </c>
      <c r="H32" s="10" t="s">
        <v>45</v>
      </c>
      <c r="I32" s="21">
        <f>(B32/F32)*100</f>
        <v>81.429152797053206</v>
      </c>
      <c r="J32" s="21">
        <f>(C32/F32)*100</f>
        <v>1.6873102167311886</v>
      </c>
      <c r="K32" s="21">
        <f>(D32/F32)*100</f>
        <v>2.3613995179113667</v>
      </c>
      <c r="L32" s="21">
        <f>(E32/F32)*100</f>
        <v>14.522137468304239</v>
      </c>
      <c r="M32" s="10">
        <f>(F32/F32)*100</f>
        <v>100</v>
      </c>
      <c r="N32" s="11">
        <f>K32+L32</f>
        <v>16.883536986215606</v>
      </c>
      <c r="O32" s="17">
        <f>J32/N32</f>
        <v>9.9938195302843008E-2</v>
      </c>
      <c r="Q32" s="19"/>
      <c r="R32" s="19"/>
      <c r="S32" s="120" t="s">
        <v>38</v>
      </c>
      <c r="T32" s="10">
        <v>0.49863194641003866</v>
      </c>
      <c r="U32" s="21">
        <v>0.31519032372821065</v>
      </c>
      <c r="V32" s="10">
        <f t="shared" si="0"/>
        <v>0.40691113506912469</v>
      </c>
      <c r="W32" s="57"/>
      <c r="X32" s="55"/>
      <c r="Y32" s="53"/>
    </row>
    <row r="33" spans="1:40" x14ac:dyDescent="0.35">
      <c r="A33" s="16" t="s">
        <v>46</v>
      </c>
      <c r="B33" s="10">
        <v>115624</v>
      </c>
      <c r="C33" s="10">
        <v>0</v>
      </c>
      <c r="D33" s="10">
        <v>12</v>
      </c>
      <c r="E33" s="10">
        <v>840</v>
      </c>
      <c r="F33" s="10">
        <f>SUM(B33:E33)</f>
        <v>116476</v>
      </c>
      <c r="H33" s="10" t="s">
        <v>46</v>
      </c>
      <c r="I33" s="10">
        <f>(B33/F33)*100</f>
        <v>99.268518836498515</v>
      </c>
      <c r="J33" s="10">
        <f>(C33/F33)*100</f>
        <v>0</v>
      </c>
      <c r="K33" s="10">
        <f>(D33/F33)*100</f>
        <v>1.030255159861259E-2</v>
      </c>
      <c r="L33" s="10">
        <f>(E33/F33)*100</f>
        <v>0.72117861190288124</v>
      </c>
      <c r="M33" s="10">
        <f>(F33/F33)*100</f>
        <v>100</v>
      </c>
      <c r="N33" s="11">
        <f>K33+L33</f>
        <v>0.73148116350149384</v>
      </c>
      <c r="O33" s="17">
        <f>J33/N33</f>
        <v>0</v>
      </c>
      <c r="S33" s="120" t="s">
        <v>39</v>
      </c>
      <c r="T33" s="10">
        <v>0.4631195677707306</v>
      </c>
      <c r="U33" s="21">
        <v>0.28823058446757405</v>
      </c>
      <c r="V33" s="10">
        <f t="shared" si="0"/>
        <v>0.3756750761191523</v>
      </c>
      <c r="W33" s="57"/>
      <c r="X33" s="55"/>
      <c r="Y33" s="53"/>
    </row>
    <row r="34" spans="1:40" ht="15" thickBot="1" x14ac:dyDescent="0.4">
      <c r="A34" s="28" t="s">
        <v>47</v>
      </c>
      <c r="B34" s="29">
        <v>95452</v>
      </c>
      <c r="C34" s="29">
        <v>0</v>
      </c>
      <c r="D34" s="29">
        <v>8</v>
      </c>
      <c r="E34" s="29">
        <v>639</v>
      </c>
      <c r="F34" s="29">
        <f>SUM(B34:E34)</f>
        <v>96099</v>
      </c>
      <c r="G34" s="30"/>
      <c r="H34" s="29" t="s">
        <v>47</v>
      </c>
      <c r="I34" s="29">
        <f>(B34/F34)*100</f>
        <v>99.326735970197404</v>
      </c>
      <c r="J34" s="29">
        <f>(C34/F34)*100</f>
        <v>0</v>
      </c>
      <c r="K34" s="29">
        <f>(D34/F34)*100</f>
        <v>8.3247484365081836E-3</v>
      </c>
      <c r="L34" s="29">
        <f>(E34/F34)*100</f>
        <v>0.66493928136609126</v>
      </c>
      <c r="M34" s="29">
        <f>(F34/F34)*100</f>
        <v>100</v>
      </c>
      <c r="N34" s="31">
        <f>K34+L34</f>
        <v>0.67326402980259947</v>
      </c>
      <c r="O34" s="32">
        <f>J34/N34</f>
        <v>0</v>
      </c>
      <c r="S34" s="120" t="s">
        <v>40</v>
      </c>
      <c r="T34" s="10">
        <v>0</v>
      </c>
      <c r="U34" s="10">
        <v>0</v>
      </c>
      <c r="V34" s="10">
        <f t="shared" si="0"/>
        <v>0</v>
      </c>
      <c r="W34" s="55"/>
      <c r="X34" s="55"/>
      <c r="Y34" s="53"/>
    </row>
    <row r="35" spans="1:40" ht="15" thickTop="1" x14ac:dyDescent="0.35">
      <c r="S35" s="120" t="s">
        <v>41</v>
      </c>
      <c r="T35" s="10">
        <v>0</v>
      </c>
      <c r="U35" s="10">
        <v>0</v>
      </c>
      <c r="V35" s="10">
        <f t="shared" si="0"/>
        <v>0</v>
      </c>
      <c r="W35" s="55"/>
      <c r="X35" s="55"/>
      <c r="Y35" s="53"/>
    </row>
    <row r="36" spans="1:40" ht="15" thickBot="1" x14ac:dyDescent="0.4">
      <c r="S36" s="120"/>
      <c r="T36" s="10"/>
      <c r="U36" s="10"/>
      <c r="V36" s="10"/>
      <c r="W36" s="53"/>
      <c r="X36" s="53"/>
      <c r="Y36" s="53"/>
    </row>
    <row r="37" spans="1:40" ht="15" thickTop="1" x14ac:dyDescent="0.35">
      <c r="A37" s="33" t="s">
        <v>48</v>
      </c>
      <c r="B37" s="2"/>
      <c r="C37" s="2"/>
      <c r="D37" s="2"/>
      <c r="E37" s="2"/>
      <c r="F37" s="118" t="s">
        <v>113</v>
      </c>
      <c r="G37" s="2"/>
      <c r="H37" s="2"/>
      <c r="I37" s="2"/>
      <c r="J37" s="2"/>
      <c r="K37" s="2"/>
      <c r="L37" s="2"/>
      <c r="M37" s="2"/>
      <c r="N37" s="2"/>
      <c r="O37" s="3"/>
      <c r="S37" s="119" t="s">
        <v>42</v>
      </c>
      <c r="T37" s="10"/>
      <c r="U37" s="10"/>
      <c r="V37" s="10"/>
      <c r="W37" s="53"/>
      <c r="X37" s="53"/>
      <c r="Y37" s="53"/>
    </row>
    <row r="38" spans="1:40" x14ac:dyDescent="0.35">
      <c r="A38" s="5" t="s">
        <v>2</v>
      </c>
      <c r="O38" s="6"/>
      <c r="P38" s="53"/>
      <c r="Q38" s="53"/>
      <c r="R38" s="53"/>
      <c r="S38" s="120" t="s">
        <v>7</v>
      </c>
      <c r="T38" s="10" t="s">
        <v>1</v>
      </c>
      <c r="U38" s="10" t="s">
        <v>1</v>
      </c>
      <c r="V38" s="10"/>
      <c r="W38" s="55"/>
      <c r="X38" s="55"/>
      <c r="Y38" s="55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</row>
    <row r="39" spans="1:40" x14ac:dyDescent="0.35">
      <c r="A39" s="7" t="s">
        <v>3</v>
      </c>
      <c r="B39" s="4" t="s">
        <v>4</v>
      </c>
      <c r="H39" s="8" t="s">
        <v>3</v>
      </c>
      <c r="I39" s="4" t="s">
        <v>5</v>
      </c>
      <c r="O39" s="6"/>
      <c r="P39" s="53"/>
      <c r="Q39" s="53"/>
      <c r="R39" s="53"/>
      <c r="S39" s="120" t="s">
        <v>43</v>
      </c>
      <c r="T39" s="10">
        <v>3.8992201559688061E-3</v>
      </c>
      <c r="U39" s="10">
        <v>3.5380338640384123E-3</v>
      </c>
      <c r="V39" s="10">
        <f t="shared" si="0"/>
        <v>3.7186270100036094E-3</v>
      </c>
      <c r="W39" s="55"/>
      <c r="X39" s="55"/>
      <c r="Y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</row>
    <row r="40" spans="1:40" x14ac:dyDescent="0.35">
      <c r="A40" s="9" t="s">
        <v>7</v>
      </c>
      <c r="B40" s="10" t="s">
        <v>8</v>
      </c>
      <c r="C40" s="10" t="s">
        <v>9</v>
      </c>
      <c r="D40" s="10" t="s">
        <v>10</v>
      </c>
      <c r="E40" s="10" t="s">
        <v>11</v>
      </c>
      <c r="F40" s="10" t="s">
        <v>12</v>
      </c>
      <c r="H40" s="11" t="s">
        <v>7</v>
      </c>
      <c r="I40" s="10" t="s">
        <v>8</v>
      </c>
      <c r="J40" s="10" t="s">
        <v>9</v>
      </c>
      <c r="K40" s="10" t="s">
        <v>10</v>
      </c>
      <c r="L40" s="10" t="s">
        <v>11</v>
      </c>
      <c r="M40" s="10" t="s">
        <v>13</v>
      </c>
      <c r="N40" s="10" t="s">
        <v>14</v>
      </c>
      <c r="O40" s="12" t="s">
        <v>1</v>
      </c>
      <c r="P40" s="53"/>
      <c r="Q40" s="54"/>
      <c r="R40" s="53"/>
      <c r="S40" s="120" t="s">
        <v>44</v>
      </c>
      <c r="T40" s="10">
        <v>7.5232987973134782E-2</v>
      </c>
      <c r="U40" s="21">
        <v>4.5350013798178636E-2</v>
      </c>
      <c r="V40" s="10">
        <f t="shared" si="0"/>
        <v>6.0291500885656713E-2</v>
      </c>
      <c r="W40" s="57"/>
      <c r="X40" s="55"/>
      <c r="Y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</row>
    <row r="41" spans="1:40" x14ac:dyDescent="0.35">
      <c r="A41" s="16" t="s">
        <v>17</v>
      </c>
      <c r="B41" s="10">
        <v>33568</v>
      </c>
      <c r="C41" s="10">
        <v>3725</v>
      </c>
      <c r="D41" s="10">
        <v>20278</v>
      </c>
      <c r="E41" s="10">
        <v>54002</v>
      </c>
      <c r="F41" s="10">
        <f>SUM(B41:E41)</f>
        <v>111573</v>
      </c>
      <c r="H41" s="10" t="s">
        <v>17</v>
      </c>
      <c r="I41" s="10">
        <f>(B41/F41)*100</f>
        <v>30.086131949485988</v>
      </c>
      <c r="J41" s="10">
        <f>(C41/F41)*100</f>
        <v>3.3386213510437113</v>
      </c>
      <c r="K41" s="10">
        <f>(D41/F41)*100</f>
        <v>18.174647988312582</v>
      </c>
      <c r="L41" s="10">
        <f>(E41/F41)*100</f>
        <v>48.400598711157713</v>
      </c>
      <c r="M41" s="10">
        <f>(F41/F41)*100</f>
        <v>100</v>
      </c>
      <c r="N41" s="11">
        <f>K41+L41</f>
        <v>66.575246699470298</v>
      </c>
      <c r="O41" s="17">
        <f>J41/N41</f>
        <v>5.014808831448573E-2</v>
      </c>
      <c r="P41" s="53"/>
      <c r="Q41" s="54"/>
      <c r="R41" s="56"/>
      <c r="S41" s="120" t="s">
        <v>45</v>
      </c>
      <c r="T41" s="10">
        <v>9.9938195302843008E-2</v>
      </c>
      <c r="U41" s="21">
        <v>0.26956147893379195</v>
      </c>
      <c r="V41" s="10">
        <f t="shared" si="0"/>
        <v>0.18474983711831749</v>
      </c>
      <c r="W41" s="57"/>
      <c r="X41" s="55"/>
      <c r="Y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</row>
    <row r="42" spans="1:40" x14ac:dyDescent="0.35">
      <c r="A42" s="16" t="s">
        <v>20</v>
      </c>
      <c r="B42" s="10">
        <v>9145</v>
      </c>
      <c r="C42" s="10">
        <v>9925</v>
      </c>
      <c r="D42" s="10">
        <v>32790</v>
      </c>
      <c r="E42" s="10">
        <v>51028</v>
      </c>
      <c r="F42" s="10">
        <f>SUM(B42:E42)</f>
        <v>102888</v>
      </c>
      <c r="H42" s="10" t="s">
        <v>20</v>
      </c>
      <c r="I42" s="21">
        <f>(B42/F42)*100</f>
        <v>8.8883057305030704</v>
      </c>
      <c r="J42" s="21">
        <f>(C42/F42)*100</f>
        <v>9.6464116320659361</v>
      </c>
      <c r="K42" s="21">
        <f>(D42/F42)*100</f>
        <v>31.869605784931188</v>
      </c>
      <c r="L42" s="21">
        <f>(E42/F42)*100</f>
        <v>49.595676852499807</v>
      </c>
      <c r="M42" s="10">
        <f>(F42/F42)*100</f>
        <v>100</v>
      </c>
      <c r="N42" s="11">
        <f>K42+L42</f>
        <v>81.465282637430988</v>
      </c>
      <c r="O42" s="17">
        <f>J42/N42</f>
        <v>0.11841131976425112</v>
      </c>
      <c r="P42" s="53"/>
      <c r="Q42" s="54"/>
      <c r="R42" s="56"/>
      <c r="S42" s="120" t="s">
        <v>46</v>
      </c>
      <c r="T42" s="10">
        <v>0</v>
      </c>
      <c r="U42" s="10">
        <v>0</v>
      </c>
      <c r="V42" s="10">
        <f t="shared" si="0"/>
        <v>0</v>
      </c>
      <c r="W42" s="55"/>
      <c r="X42" s="55"/>
      <c r="Y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</row>
    <row r="43" spans="1:40" x14ac:dyDescent="0.35">
      <c r="A43" s="16" t="s">
        <v>23</v>
      </c>
      <c r="B43" s="10">
        <v>33568</v>
      </c>
      <c r="C43" s="10">
        <v>3725</v>
      </c>
      <c r="D43" s="10">
        <v>20278</v>
      </c>
      <c r="E43" s="10">
        <v>54002</v>
      </c>
      <c r="F43" s="10">
        <f>SUM(B43:E43)</f>
        <v>111573</v>
      </c>
      <c r="H43" s="10" t="s">
        <v>23</v>
      </c>
      <c r="I43" s="21">
        <f>(B43/F43)*100</f>
        <v>30.086131949485988</v>
      </c>
      <c r="J43" s="21">
        <f>(C43/F43)*100</f>
        <v>3.3386213510437113</v>
      </c>
      <c r="K43" s="21">
        <f>(D43/F43)*100</f>
        <v>18.174647988312582</v>
      </c>
      <c r="L43" s="21">
        <f>(E43/F43)*100</f>
        <v>48.400598711157713</v>
      </c>
      <c r="M43" s="10">
        <f>(F43/F43)*100</f>
        <v>100</v>
      </c>
      <c r="N43" s="11">
        <f>K43+L43</f>
        <v>66.575246699470298</v>
      </c>
      <c r="O43" s="17">
        <f>J43/N43</f>
        <v>5.014808831448573E-2</v>
      </c>
      <c r="P43" s="53"/>
      <c r="Q43" s="54"/>
      <c r="R43" s="53"/>
      <c r="S43" s="120" t="s">
        <v>47</v>
      </c>
      <c r="T43" s="10">
        <v>0</v>
      </c>
      <c r="U43" s="10">
        <v>0</v>
      </c>
      <c r="V43" s="10">
        <f t="shared" si="0"/>
        <v>0</v>
      </c>
      <c r="W43" s="55"/>
      <c r="X43" s="55"/>
      <c r="Y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</row>
    <row r="44" spans="1:40" x14ac:dyDescent="0.35">
      <c r="A44" s="16" t="s">
        <v>26</v>
      </c>
      <c r="B44" s="10">
        <v>82136</v>
      </c>
      <c r="C44" s="10">
        <v>3</v>
      </c>
      <c r="D44" s="10">
        <v>264</v>
      </c>
      <c r="E44" s="10">
        <v>1174</v>
      </c>
      <c r="F44" s="10">
        <f>SUM(B44:E44)</f>
        <v>83577</v>
      </c>
      <c r="H44" s="10" t="s">
        <v>26</v>
      </c>
      <c r="I44" s="10">
        <f>(B44/F44)*100</f>
        <v>98.275841439630511</v>
      </c>
      <c r="J44" s="10">
        <f>(C44/F44)*100</f>
        <v>3.5895042894576257E-3</v>
      </c>
      <c r="K44" s="10">
        <f>(D44/F44)*100</f>
        <v>0.31587637747227104</v>
      </c>
      <c r="L44" s="10">
        <f>(E44/F44)*100</f>
        <v>1.4046926786077509</v>
      </c>
      <c r="M44" s="10">
        <f>(F44/F44)*100</f>
        <v>100</v>
      </c>
      <c r="N44" s="11">
        <f>K44+L44</f>
        <v>1.720569056080022</v>
      </c>
      <c r="O44" s="17">
        <f>J44/N44</f>
        <v>2.086230876216968E-3</v>
      </c>
      <c r="P44" s="53"/>
      <c r="Q44" s="54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</row>
    <row r="45" spans="1:40" x14ac:dyDescent="0.35">
      <c r="A45" s="16" t="s">
        <v>29</v>
      </c>
      <c r="B45" s="10">
        <v>83790</v>
      </c>
      <c r="C45" s="10">
        <v>0</v>
      </c>
      <c r="D45" s="10">
        <v>292</v>
      </c>
      <c r="E45" s="10">
        <v>1237</v>
      </c>
      <c r="F45" s="10">
        <f>SUM(B45:E45)</f>
        <v>85319</v>
      </c>
      <c r="H45" s="10" t="s">
        <v>29</v>
      </c>
      <c r="I45" s="10">
        <f>(B45/F45)*100</f>
        <v>98.207902108557306</v>
      </c>
      <c r="J45" s="10">
        <f>(C45/F45)*100</f>
        <v>0</v>
      </c>
      <c r="K45" s="10">
        <f>(D45/F45)*100</f>
        <v>0.3422449864625699</v>
      </c>
      <c r="L45" s="10">
        <f>(E45/F45)*100</f>
        <v>1.4498529049801334</v>
      </c>
      <c r="M45" s="10">
        <f>(F45/F45)*100</f>
        <v>100</v>
      </c>
      <c r="N45" s="11">
        <f>K45+L45</f>
        <v>1.7920978914427033</v>
      </c>
      <c r="O45" s="17">
        <f>J45/N45</f>
        <v>0</v>
      </c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</row>
    <row r="46" spans="1:40" x14ac:dyDescent="0.35">
      <c r="A46" s="25"/>
      <c r="O46" s="6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</row>
    <row r="47" spans="1:40" x14ac:dyDescent="0.35">
      <c r="A47" s="7" t="s">
        <v>30</v>
      </c>
      <c r="B47" s="4" t="s">
        <v>4</v>
      </c>
      <c r="H47" s="8" t="s">
        <v>30</v>
      </c>
      <c r="I47" s="4" t="s">
        <v>5</v>
      </c>
      <c r="O47" s="6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</row>
    <row r="48" spans="1:40" x14ac:dyDescent="0.35">
      <c r="A48" s="9" t="s">
        <v>7</v>
      </c>
      <c r="B48" s="10" t="s">
        <v>8</v>
      </c>
      <c r="C48" s="10" t="s">
        <v>9</v>
      </c>
      <c r="D48" s="10" t="s">
        <v>10</v>
      </c>
      <c r="E48" s="10" t="s">
        <v>11</v>
      </c>
      <c r="F48" s="10" t="s">
        <v>12</v>
      </c>
      <c r="H48" s="11" t="s">
        <v>7</v>
      </c>
      <c r="I48" s="10" t="s">
        <v>8</v>
      </c>
      <c r="J48" s="10" t="s">
        <v>9</v>
      </c>
      <c r="K48" s="10" t="s">
        <v>10</v>
      </c>
      <c r="L48" s="10" t="s">
        <v>11</v>
      </c>
      <c r="M48" s="10" t="s">
        <v>13</v>
      </c>
      <c r="N48" s="10" t="s">
        <v>14</v>
      </c>
      <c r="O48" s="12" t="s">
        <v>1</v>
      </c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</row>
    <row r="49" spans="1:40" x14ac:dyDescent="0.35">
      <c r="A49" s="16" t="s">
        <v>31</v>
      </c>
      <c r="B49" s="10">
        <v>3992</v>
      </c>
      <c r="C49" s="10">
        <v>120</v>
      </c>
      <c r="D49" s="10">
        <v>889</v>
      </c>
      <c r="E49" s="10">
        <v>13799</v>
      </c>
      <c r="F49" s="10">
        <f>SUM(B49:E49)</f>
        <v>18800</v>
      </c>
      <c r="H49" s="10" t="s">
        <v>31</v>
      </c>
      <c r="I49" s="10">
        <f>(B49/F49)*100</f>
        <v>21.23404255319149</v>
      </c>
      <c r="J49" s="10">
        <f>(C49/F49)*100</f>
        <v>0.63829787234042545</v>
      </c>
      <c r="K49" s="10">
        <f>(D49/F49)*100</f>
        <v>4.7287234042553195</v>
      </c>
      <c r="L49" s="10">
        <f>(E49/F49)*100</f>
        <v>73.398936170212764</v>
      </c>
      <c r="M49" s="10">
        <f>(F49/F49)*100</f>
        <v>100</v>
      </c>
      <c r="N49" s="11">
        <f>K49+L49</f>
        <v>78.127659574468083</v>
      </c>
      <c r="O49" s="17">
        <f>J49/N49</f>
        <v>8.1699346405228745E-3</v>
      </c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</row>
    <row r="50" spans="1:40" x14ac:dyDescent="0.35">
      <c r="A50" s="16" t="s">
        <v>32</v>
      </c>
      <c r="B50" s="10">
        <v>8783</v>
      </c>
      <c r="C50" s="10">
        <v>908</v>
      </c>
      <c r="D50" s="10">
        <v>382</v>
      </c>
      <c r="E50" s="10">
        <v>3446</v>
      </c>
      <c r="F50" s="10">
        <f>SUM(B50:E50)</f>
        <v>13519</v>
      </c>
      <c r="H50" s="10" t="s">
        <v>32</v>
      </c>
      <c r="I50" s="21">
        <f>(B50/F50)*100</f>
        <v>64.967823063836079</v>
      </c>
      <c r="J50" s="21">
        <f>(C50/F50)*100</f>
        <v>6.716473111916561</v>
      </c>
      <c r="K50" s="21">
        <f>(D50/F50)*100</f>
        <v>2.8256527849693023</v>
      </c>
      <c r="L50" s="21">
        <f>(E50/F50)*100</f>
        <v>25.490051039278054</v>
      </c>
      <c r="M50" s="10">
        <f>(F50/F50)*100</f>
        <v>100</v>
      </c>
      <c r="N50" s="11">
        <f>K50+L50</f>
        <v>28.315703824247358</v>
      </c>
      <c r="O50" s="17">
        <f>J50/N50</f>
        <v>0.23719958202716818</v>
      </c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</row>
    <row r="51" spans="1:40" x14ac:dyDescent="0.35">
      <c r="A51" s="16" t="s">
        <v>33</v>
      </c>
      <c r="B51" s="10">
        <v>8382</v>
      </c>
      <c r="C51" s="10">
        <v>921</v>
      </c>
      <c r="D51" s="10">
        <v>336</v>
      </c>
      <c r="E51" s="10">
        <v>4138</v>
      </c>
      <c r="F51" s="10">
        <f>SUM(B51:E51)</f>
        <v>13777</v>
      </c>
      <c r="H51" s="10" t="s">
        <v>33</v>
      </c>
      <c r="I51" s="21">
        <f>(B51/F51)*100</f>
        <v>60.840531320316472</v>
      </c>
      <c r="J51" s="21">
        <f>(C51/F51)*100</f>
        <v>6.6850548014807289</v>
      </c>
      <c r="K51" s="21">
        <f>(D51/F51)*100</f>
        <v>2.4388473542861293</v>
      </c>
      <c r="L51" s="21">
        <f>(E51/F51)*100</f>
        <v>30.035566523916675</v>
      </c>
      <c r="M51" s="10">
        <f>(F51/F51)*100</f>
        <v>100</v>
      </c>
      <c r="N51" s="11">
        <f>K51+L51</f>
        <v>32.474413878202803</v>
      </c>
      <c r="O51" s="17">
        <f>J51/N51</f>
        <v>0.20585605721949038</v>
      </c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</row>
    <row r="52" spans="1:40" x14ac:dyDescent="0.35">
      <c r="A52" s="16" t="s">
        <v>34</v>
      </c>
      <c r="B52" s="10">
        <v>13448</v>
      </c>
      <c r="C52" s="10">
        <v>0</v>
      </c>
      <c r="D52" s="10">
        <v>4</v>
      </c>
      <c r="E52" s="10">
        <v>387</v>
      </c>
      <c r="F52" s="10">
        <f>SUM(B52:E52)</f>
        <v>13839</v>
      </c>
      <c r="H52" s="10" t="s">
        <v>34</v>
      </c>
      <c r="I52" s="10">
        <f>(B52/F52)*100</f>
        <v>97.174651347640733</v>
      </c>
      <c r="J52" s="10">
        <f>(C52/F52)*100</f>
        <v>0</v>
      </c>
      <c r="K52" s="10">
        <f>(D52/F52)*100</f>
        <v>2.8903822530529664E-2</v>
      </c>
      <c r="L52" s="10">
        <f>(E52/F52)*100</f>
        <v>2.796444829828745</v>
      </c>
      <c r="M52" s="10">
        <f>(F52/F52)*100</f>
        <v>100</v>
      </c>
      <c r="N52" s="11">
        <f>K52+L52</f>
        <v>2.8253486523592746</v>
      </c>
      <c r="O52" s="17">
        <f>J52/N52</f>
        <v>0</v>
      </c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</row>
    <row r="53" spans="1:40" x14ac:dyDescent="0.35">
      <c r="A53" s="16" t="s">
        <v>35</v>
      </c>
      <c r="B53" s="10">
        <v>15979</v>
      </c>
      <c r="C53" s="10">
        <v>0</v>
      </c>
      <c r="D53" s="10">
        <v>7</v>
      </c>
      <c r="E53" s="10">
        <v>475</v>
      </c>
      <c r="F53" s="10">
        <f>SUM(B53:E53)</f>
        <v>16461</v>
      </c>
      <c r="H53" s="10" t="s">
        <v>35</v>
      </c>
      <c r="I53" s="10">
        <f>(B53/F53)*100</f>
        <v>97.071866836765679</v>
      </c>
      <c r="J53" s="10">
        <f>(C53/F53)*100</f>
        <v>0</v>
      </c>
      <c r="K53" s="10">
        <f>(D53/F53)*100</f>
        <v>4.2524755482655975E-2</v>
      </c>
      <c r="L53" s="10">
        <f>(E53/F53)*100</f>
        <v>2.8856084077516551</v>
      </c>
      <c r="M53" s="10">
        <f>(F53/F53)*100</f>
        <v>100</v>
      </c>
      <c r="N53" s="11">
        <f>K53+L53</f>
        <v>2.9281331632343108</v>
      </c>
      <c r="O53" s="17">
        <f>J53/N53</f>
        <v>0</v>
      </c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</row>
    <row r="54" spans="1:40" x14ac:dyDescent="0.35">
      <c r="A54" s="25"/>
      <c r="O54" s="6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</row>
    <row r="55" spans="1:40" x14ac:dyDescent="0.35">
      <c r="A55" s="7" t="s">
        <v>165</v>
      </c>
      <c r="B55" s="4" t="s">
        <v>4</v>
      </c>
      <c r="H55" s="8" t="s">
        <v>165</v>
      </c>
      <c r="I55" s="4" t="s">
        <v>5</v>
      </c>
      <c r="O55" s="6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</row>
    <row r="56" spans="1:40" x14ac:dyDescent="0.35">
      <c r="A56" s="9" t="s">
        <v>7</v>
      </c>
      <c r="B56" s="10" t="s">
        <v>8</v>
      </c>
      <c r="C56" s="10" t="s">
        <v>9</v>
      </c>
      <c r="D56" s="10" t="s">
        <v>10</v>
      </c>
      <c r="E56" s="10" t="s">
        <v>11</v>
      </c>
      <c r="F56" s="10" t="s">
        <v>12</v>
      </c>
      <c r="H56" s="11"/>
      <c r="I56" s="10" t="s">
        <v>8</v>
      </c>
      <c r="J56" s="10" t="s">
        <v>9</v>
      </c>
      <c r="K56" s="10" t="s">
        <v>10</v>
      </c>
      <c r="L56" s="10" t="s">
        <v>11</v>
      </c>
      <c r="M56" s="10" t="s">
        <v>13</v>
      </c>
      <c r="N56" s="10" t="s">
        <v>14</v>
      </c>
      <c r="O56" s="12" t="s">
        <v>1</v>
      </c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</row>
    <row r="57" spans="1:40" x14ac:dyDescent="0.35">
      <c r="A57" s="16" t="s">
        <v>37</v>
      </c>
      <c r="B57" s="10">
        <v>12797</v>
      </c>
      <c r="C57" s="10">
        <v>200</v>
      </c>
      <c r="D57" s="10">
        <v>4331</v>
      </c>
      <c r="E57" s="10">
        <v>3319</v>
      </c>
      <c r="F57" s="10">
        <f>SUM(B57:E57)</f>
        <v>20647</v>
      </c>
      <c r="H57" s="10" t="s">
        <v>37</v>
      </c>
      <c r="I57" s="10">
        <f>(B57/F57)*100</f>
        <v>61.979948660822394</v>
      </c>
      <c r="J57" s="10">
        <f>(C57/F57)*100</f>
        <v>0.96866372838669057</v>
      </c>
      <c r="K57" s="10">
        <f>(D57/F57)*100</f>
        <v>20.976413038213785</v>
      </c>
      <c r="L57" s="10">
        <f>(E57/F57)*100</f>
        <v>16.07497457257713</v>
      </c>
      <c r="M57" s="10">
        <f>(F57/F57)*100</f>
        <v>100</v>
      </c>
      <c r="N57" s="11">
        <f>K57+L57</f>
        <v>37.051387610790911</v>
      </c>
      <c r="O57" s="17">
        <f>J57/N57</f>
        <v>2.6143790849673203E-2</v>
      </c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</row>
    <row r="58" spans="1:40" x14ac:dyDescent="0.35">
      <c r="A58" s="16" t="s">
        <v>38</v>
      </c>
      <c r="B58" s="10">
        <v>32234</v>
      </c>
      <c r="C58" s="10">
        <v>886</v>
      </c>
      <c r="D58" s="10">
        <v>2811</v>
      </c>
      <c r="E58" s="10">
        <v>0</v>
      </c>
      <c r="F58" s="10">
        <f>SUM(B58:E58)</f>
        <v>35931</v>
      </c>
      <c r="H58" s="10" t="s">
        <v>38</v>
      </c>
      <c r="I58" s="21">
        <f>(B58/F58)*100</f>
        <v>89.710834655311572</v>
      </c>
      <c r="J58" s="21">
        <f>(C58/F58)*100</f>
        <v>2.4658372992680415</v>
      </c>
      <c r="K58" s="21">
        <f>(D58/F58)*100</f>
        <v>7.8233280454203884</v>
      </c>
      <c r="L58" s="21">
        <f>(E58/F58)*100</f>
        <v>0</v>
      </c>
      <c r="M58" s="10">
        <f>(F58/F58)*100</f>
        <v>100</v>
      </c>
      <c r="N58" s="11">
        <f>K58+L58</f>
        <v>7.8233280454203884</v>
      </c>
      <c r="O58" s="17">
        <f>J58/N58</f>
        <v>0.31519032372821065</v>
      </c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</row>
    <row r="59" spans="1:40" x14ac:dyDescent="0.35">
      <c r="A59" s="16" t="s">
        <v>39</v>
      </c>
      <c r="B59" s="10">
        <v>34605</v>
      </c>
      <c r="C59" s="10">
        <v>720</v>
      </c>
      <c r="D59" s="10">
        <v>2498</v>
      </c>
      <c r="E59" s="10">
        <v>0</v>
      </c>
      <c r="F59" s="10">
        <f>SUM(B59:E59)</f>
        <v>37823</v>
      </c>
      <c r="H59" s="10" t="s">
        <v>39</v>
      </c>
      <c r="I59" s="21">
        <f>(B59/F59)*100</f>
        <v>91.491949342992356</v>
      </c>
      <c r="J59" s="21">
        <f>(C59/F59)*100</f>
        <v>1.9036036274224677</v>
      </c>
      <c r="K59" s="21">
        <f>(D59/F59)*100</f>
        <v>6.6044470295851729</v>
      </c>
      <c r="L59" s="21">
        <f>(E59/F59)*100</f>
        <v>0</v>
      </c>
      <c r="M59" s="10">
        <f>(F59/F59)*100</f>
        <v>100</v>
      </c>
      <c r="N59" s="11">
        <f>K59+L59</f>
        <v>6.6044470295851729</v>
      </c>
      <c r="O59" s="17">
        <f>J59/N59</f>
        <v>0.28823058446757405</v>
      </c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</row>
    <row r="60" spans="1:40" x14ac:dyDescent="0.35">
      <c r="A60" s="16" t="s">
        <v>40</v>
      </c>
      <c r="B60" s="10">
        <v>36470</v>
      </c>
      <c r="C60" s="10">
        <v>0</v>
      </c>
      <c r="D60" s="10">
        <v>5</v>
      </c>
      <c r="E60" s="10">
        <v>546</v>
      </c>
      <c r="F60" s="10">
        <f>SUM(B60:E60)</f>
        <v>37021</v>
      </c>
      <c r="H60" s="10" t="s">
        <v>40</v>
      </c>
      <c r="I60" s="10">
        <f>(B60/F60)*100</f>
        <v>98.511655546851784</v>
      </c>
      <c r="J60" s="10">
        <f>(C60/F60)*100</f>
        <v>0</v>
      </c>
      <c r="K60" s="10">
        <f>(D60/F60)*100</f>
        <v>1.3505848032197943E-2</v>
      </c>
      <c r="L60" s="10">
        <f>(E60/F60)*100</f>
        <v>1.4748386051160154</v>
      </c>
      <c r="M60" s="10">
        <f>(F60/F60)*100</f>
        <v>100</v>
      </c>
      <c r="N60" s="11">
        <f>K60+L60</f>
        <v>1.4883444531482133</v>
      </c>
      <c r="O60" s="17">
        <f>J60/N60</f>
        <v>0</v>
      </c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</row>
    <row r="61" spans="1:40" x14ac:dyDescent="0.35">
      <c r="A61" s="16" t="s">
        <v>41</v>
      </c>
      <c r="B61" s="10">
        <v>38993</v>
      </c>
      <c r="C61" s="10">
        <v>0</v>
      </c>
      <c r="D61" s="10">
        <v>12</v>
      </c>
      <c r="E61" s="10">
        <v>535</v>
      </c>
      <c r="F61" s="10">
        <f>SUM(B61:E61)</f>
        <v>39540</v>
      </c>
      <c r="H61" s="10" t="s">
        <v>41</v>
      </c>
      <c r="I61" s="10">
        <f>(B61/F61)*100</f>
        <v>98.61659079413252</v>
      </c>
      <c r="J61" s="10">
        <f>(C61/F61)*100</f>
        <v>0</v>
      </c>
      <c r="K61" s="10">
        <f>(D61/F61)*100</f>
        <v>3.0349013657056147E-2</v>
      </c>
      <c r="L61" s="10">
        <f>(E61/F61)*100</f>
        <v>1.3530601922104197</v>
      </c>
      <c r="M61" s="10">
        <f>(F61/F61)*100</f>
        <v>100</v>
      </c>
      <c r="N61" s="11">
        <f>K61+L61</f>
        <v>1.3834092058674758</v>
      </c>
      <c r="O61" s="17">
        <f>J61/N61</f>
        <v>0</v>
      </c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</row>
    <row r="62" spans="1:40" x14ac:dyDescent="0.35">
      <c r="A62" s="25"/>
      <c r="O62" s="6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</row>
    <row r="63" spans="1:40" x14ac:dyDescent="0.35">
      <c r="A63" s="7" t="s">
        <v>42</v>
      </c>
      <c r="B63" s="4" t="s">
        <v>4</v>
      </c>
      <c r="H63" s="27" t="s">
        <v>42</v>
      </c>
      <c r="I63" s="4" t="s">
        <v>5</v>
      </c>
      <c r="O63" s="6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</row>
    <row r="64" spans="1:40" x14ac:dyDescent="0.35">
      <c r="A64" s="9" t="s">
        <v>7</v>
      </c>
      <c r="B64" s="10" t="s">
        <v>8</v>
      </c>
      <c r="C64" s="10" t="s">
        <v>9</v>
      </c>
      <c r="D64" s="10" t="s">
        <v>10</v>
      </c>
      <c r="E64" s="10" t="s">
        <v>11</v>
      </c>
      <c r="F64" s="10" t="s">
        <v>12</v>
      </c>
      <c r="H64" s="11" t="s">
        <v>7</v>
      </c>
      <c r="I64" s="10" t="s">
        <v>8</v>
      </c>
      <c r="J64" s="10" t="s">
        <v>9</v>
      </c>
      <c r="K64" s="10" t="s">
        <v>10</v>
      </c>
      <c r="L64" s="10" t="s">
        <v>11</v>
      </c>
      <c r="M64" s="10" t="s">
        <v>13</v>
      </c>
      <c r="N64" s="10" t="s">
        <v>14</v>
      </c>
      <c r="O64" s="12" t="s">
        <v>1</v>
      </c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</row>
    <row r="65" spans="1:40" x14ac:dyDescent="0.35">
      <c r="A65" s="16" t="s">
        <v>43</v>
      </c>
      <c r="B65" s="10">
        <v>17861</v>
      </c>
      <c r="C65" s="10">
        <v>70</v>
      </c>
      <c r="D65" s="10">
        <v>3530</v>
      </c>
      <c r="E65" s="10">
        <v>16255</v>
      </c>
      <c r="F65" s="10">
        <f>SUM(B65:E65)</f>
        <v>37716</v>
      </c>
      <c r="H65" s="10" t="s">
        <v>43</v>
      </c>
      <c r="I65" s="10">
        <f>(B65/F65)*100</f>
        <v>47.356559550323468</v>
      </c>
      <c r="J65" s="10">
        <f>(C65/F65)*100</f>
        <v>0.1855976243504083</v>
      </c>
      <c r="K65" s="10">
        <f>(D65/F65)*100</f>
        <v>9.3594230565277332</v>
      </c>
      <c r="L65" s="10">
        <f>(E65/F65)*100</f>
        <v>43.098419768798394</v>
      </c>
      <c r="M65" s="10">
        <f>(F65/F65)*100</f>
        <v>100</v>
      </c>
      <c r="N65" s="11">
        <f>K65+L65</f>
        <v>52.457842825326125</v>
      </c>
      <c r="O65" s="17">
        <f>J65/N65</f>
        <v>3.5380338640384123E-3</v>
      </c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</row>
    <row r="66" spans="1:40" x14ac:dyDescent="0.35">
      <c r="A66" s="16" t="s">
        <v>44</v>
      </c>
      <c r="B66" s="10">
        <v>35892</v>
      </c>
      <c r="C66" s="10">
        <v>493</v>
      </c>
      <c r="D66" s="10">
        <v>1666</v>
      </c>
      <c r="E66" s="10">
        <v>9205</v>
      </c>
      <c r="F66" s="10">
        <f>SUM(B66:E66)</f>
        <v>47256</v>
      </c>
      <c r="H66" s="10" t="s">
        <v>44</v>
      </c>
      <c r="I66" s="21">
        <f>(B66/F66)*100</f>
        <v>75.952260030472317</v>
      </c>
      <c r="J66" s="21">
        <f>(C66/F66)*100</f>
        <v>1.0432537667174537</v>
      </c>
      <c r="K66" s="21">
        <f>(D66/F66)*100</f>
        <v>3.5254782461486376</v>
      </c>
      <c r="L66" s="21">
        <f>(E66/F66)*100</f>
        <v>19.479007956661587</v>
      </c>
      <c r="M66" s="10">
        <f>(F66/F66)*100</f>
        <v>100</v>
      </c>
      <c r="N66" s="11">
        <f>K66+L66</f>
        <v>23.004486202810224</v>
      </c>
      <c r="O66" s="17">
        <f>J66/N66</f>
        <v>4.5350013798178636E-2</v>
      </c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</row>
    <row r="67" spans="1:40" x14ac:dyDescent="0.35">
      <c r="A67" s="16" t="s">
        <v>45</v>
      </c>
      <c r="B67" s="10">
        <v>30430</v>
      </c>
      <c r="C67" s="10">
        <v>627</v>
      </c>
      <c r="D67" s="10">
        <v>2326</v>
      </c>
      <c r="E67" s="10">
        <v>0</v>
      </c>
      <c r="F67" s="10">
        <f>SUM(B67:E67)</f>
        <v>33383</v>
      </c>
      <c r="H67" s="10" t="s">
        <v>45</v>
      </c>
      <c r="I67" s="21">
        <f>(B67/F67)*100</f>
        <v>91.154180271395617</v>
      </c>
      <c r="J67" s="21">
        <f>(C67/F67)*100</f>
        <v>1.8782014797951052</v>
      </c>
      <c r="K67" s="21">
        <f>(D67/F67)*100</f>
        <v>6.9676182488092735</v>
      </c>
      <c r="L67" s="21">
        <f>(E67/F67)*100</f>
        <v>0</v>
      </c>
      <c r="M67" s="10">
        <f>(F67/F67)*100</f>
        <v>100</v>
      </c>
      <c r="N67" s="11">
        <f>K67+L67</f>
        <v>6.9676182488092735</v>
      </c>
      <c r="O67" s="17">
        <f>J67/N67</f>
        <v>0.26956147893379195</v>
      </c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</row>
    <row r="68" spans="1:40" x14ac:dyDescent="0.35">
      <c r="A68" s="16" t="s">
        <v>46</v>
      </c>
      <c r="B68" s="10">
        <v>44560</v>
      </c>
      <c r="C68" s="10">
        <v>0</v>
      </c>
      <c r="D68" s="10">
        <v>3</v>
      </c>
      <c r="E68" s="10">
        <v>305</v>
      </c>
      <c r="F68" s="10">
        <f>SUM(B68:E68)</f>
        <v>44868</v>
      </c>
      <c r="H68" s="10" t="s">
        <v>46</v>
      </c>
      <c r="I68" s="10">
        <f>(B68/F68)*100</f>
        <v>99.313541945261647</v>
      </c>
      <c r="J68" s="10">
        <f>(C68/F68)*100</f>
        <v>0</v>
      </c>
      <c r="K68" s="10">
        <f>(D68/F68)*100</f>
        <v>6.6862797539449046E-3</v>
      </c>
      <c r="L68" s="10">
        <f>(E68/F68)*100</f>
        <v>0.67977177498439867</v>
      </c>
      <c r="M68" s="10">
        <f>(F68/F68)*100</f>
        <v>100</v>
      </c>
      <c r="N68" s="11">
        <f>K68+L68</f>
        <v>0.68645805473834354</v>
      </c>
      <c r="O68" s="17">
        <f>J68/N68</f>
        <v>0</v>
      </c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</row>
    <row r="69" spans="1:40" ht="15" thickBot="1" x14ac:dyDescent="0.4">
      <c r="A69" s="28" t="s">
        <v>47</v>
      </c>
      <c r="B69" s="29">
        <v>47260</v>
      </c>
      <c r="C69" s="29">
        <v>0</v>
      </c>
      <c r="D69" s="29">
        <v>4</v>
      </c>
      <c r="E69" s="29">
        <v>288</v>
      </c>
      <c r="F69" s="29">
        <f>SUM(B69:E69)</f>
        <v>47552</v>
      </c>
      <c r="G69" s="30"/>
      <c r="H69" s="29" t="s">
        <v>47</v>
      </c>
      <c r="I69" s="29">
        <f>(B69/F69)*100</f>
        <v>99.38593539703902</v>
      </c>
      <c r="J69" s="29">
        <f>(C69/F69)*100</f>
        <v>0</v>
      </c>
      <c r="K69" s="29">
        <f>(D69/F69)*100</f>
        <v>8.4118438761776586E-3</v>
      </c>
      <c r="L69" s="29">
        <f>(E69/F69)*100</f>
        <v>0.60565275908479144</v>
      </c>
      <c r="M69" s="29">
        <f>(F69/F69)*100</f>
        <v>100</v>
      </c>
      <c r="N69" s="31">
        <f>K69+L69</f>
        <v>0.6140646029609691</v>
      </c>
      <c r="O69" s="32">
        <f>J69/N69</f>
        <v>0</v>
      </c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</row>
    <row r="70" spans="1:40" ht="15" thickTop="1" x14ac:dyDescent="0.35">
      <c r="A70" s="55"/>
      <c r="B70" s="55"/>
      <c r="C70" s="55"/>
      <c r="D70" s="55"/>
      <c r="E70" s="55"/>
      <c r="F70" s="55"/>
      <c r="G70" s="53"/>
      <c r="H70" s="55"/>
      <c r="I70" s="55"/>
      <c r="J70" s="55"/>
      <c r="K70" s="55"/>
      <c r="L70" s="55"/>
      <c r="M70" s="55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</row>
    <row r="71" spans="1:40" x14ac:dyDescent="0.3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</row>
    <row r="72" spans="1:40" x14ac:dyDescent="0.3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</row>
    <row r="73" spans="1:40" x14ac:dyDescent="0.3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</row>
    <row r="74" spans="1:40" x14ac:dyDescent="0.3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</row>
    <row r="75" spans="1:40" x14ac:dyDescent="0.3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</row>
    <row r="76" spans="1:40" x14ac:dyDescent="0.3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</row>
    <row r="77" spans="1:40" x14ac:dyDescent="0.3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</row>
    <row r="78" spans="1:40" x14ac:dyDescent="0.3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</row>
    <row r="79" spans="1:40" x14ac:dyDescent="0.3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</row>
    <row r="80" spans="1:40" x14ac:dyDescent="0.3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</row>
    <row r="81" spans="1:40" x14ac:dyDescent="0.3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</row>
    <row r="82" spans="1:40" x14ac:dyDescent="0.3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</row>
    <row r="83" spans="1:40" x14ac:dyDescent="0.3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</row>
    <row r="84" spans="1:40" x14ac:dyDescent="0.3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</row>
    <row r="85" spans="1:40" x14ac:dyDescent="0.3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</row>
    <row r="86" spans="1:40" x14ac:dyDescent="0.3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</row>
    <row r="87" spans="1:40" x14ac:dyDescent="0.3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</row>
    <row r="88" spans="1:40" x14ac:dyDescent="0.3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</row>
    <row r="89" spans="1:40" x14ac:dyDescent="0.3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</row>
    <row r="90" spans="1:40" x14ac:dyDescent="0.3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</row>
    <row r="91" spans="1:40" x14ac:dyDescent="0.3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</row>
    <row r="92" spans="1:40" x14ac:dyDescent="0.3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</row>
    <row r="93" spans="1:40" x14ac:dyDescent="0.3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</row>
    <row r="94" spans="1:40" x14ac:dyDescent="0.3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</row>
    <row r="95" spans="1:40" x14ac:dyDescent="0.3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</row>
    <row r="96" spans="1:40" x14ac:dyDescent="0.3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</row>
    <row r="97" spans="1:40" x14ac:dyDescent="0.3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</row>
    <row r="98" spans="1:40" x14ac:dyDescent="0.3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</row>
    <row r="99" spans="1:40" x14ac:dyDescent="0.3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</row>
    <row r="100" spans="1:40" x14ac:dyDescent="0.3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</row>
    <row r="101" spans="1:40" x14ac:dyDescent="0.3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</row>
    <row r="102" spans="1:40" x14ac:dyDescent="0.3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</row>
    <row r="103" spans="1:40" x14ac:dyDescent="0.3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</row>
    <row r="104" spans="1:40" x14ac:dyDescent="0.3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</row>
    <row r="105" spans="1:40" x14ac:dyDescent="0.3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</row>
    <row r="106" spans="1:40" x14ac:dyDescent="0.3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</row>
    <row r="107" spans="1:40" x14ac:dyDescent="0.3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</row>
    <row r="108" spans="1:40" x14ac:dyDescent="0.3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</row>
    <row r="109" spans="1:40" x14ac:dyDescent="0.3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</row>
    <row r="110" spans="1:40" x14ac:dyDescent="0.3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</row>
    <row r="111" spans="1:40" x14ac:dyDescent="0.3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</row>
    <row r="112" spans="1:40" x14ac:dyDescent="0.3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</row>
    <row r="113" spans="1:40" x14ac:dyDescent="0.3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</row>
    <row r="114" spans="1:40" x14ac:dyDescent="0.3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</row>
    <row r="115" spans="1:40" x14ac:dyDescent="0.3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</row>
    <row r="116" spans="1:40" x14ac:dyDescent="0.3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</row>
    <row r="117" spans="1:40" x14ac:dyDescent="0.3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</row>
    <row r="118" spans="1:40" x14ac:dyDescent="0.3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</row>
    <row r="119" spans="1:40" x14ac:dyDescent="0.3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</row>
    <row r="120" spans="1:40" x14ac:dyDescent="0.3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</row>
    <row r="121" spans="1:40" x14ac:dyDescent="0.3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</row>
    <row r="122" spans="1:40" x14ac:dyDescent="0.3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</row>
    <row r="123" spans="1:40" x14ac:dyDescent="0.3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</row>
    <row r="124" spans="1:40" x14ac:dyDescent="0.3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</row>
    <row r="125" spans="1:40" x14ac:dyDescent="0.3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</row>
    <row r="126" spans="1:40" x14ac:dyDescent="0.3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</row>
    <row r="127" spans="1:40" x14ac:dyDescent="0.3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  <c r="AM127" s="53"/>
      <c r="AN127" s="53"/>
    </row>
    <row r="128" spans="1:40" x14ac:dyDescent="0.3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</row>
    <row r="129" spans="1:40" x14ac:dyDescent="0.3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</row>
    <row r="130" spans="1:40" x14ac:dyDescent="0.3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</row>
    <row r="131" spans="1:40" x14ac:dyDescent="0.3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</row>
    <row r="132" spans="1:40" x14ac:dyDescent="0.3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</row>
    <row r="133" spans="1:40" x14ac:dyDescent="0.3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</row>
    <row r="134" spans="1:40" x14ac:dyDescent="0.3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</row>
    <row r="135" spans="1:40" x14ac:dyDescent="0.3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</row>
    <row r="136" spans="1:40" x14ac:dyDescent="0.3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</row>
    <row r="137" spans="1:40" x14ac:dyDescent="0.3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</row>
    <row r="138" spans="1:40" x14ac:dyDescent="0.3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</row>
    <row r="139" spans="1:40" x14ac:dyDescent="0.3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</row>
    <row r="140" spans="1:40" x14ac:dyDescent="0.3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</row>
    <row r="141" spans="1:40" x14ac:dyDescent="0.3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</row>
    <row r="142" spans="1:40" x14ac:dyDescent="0.3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</row>
    <row r="143" spans="1:40" x14ac:dyDescent="0.3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</row>
    <row r="144" spans="1:40" x14ac:dyDescent="0.3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/>
      <c r="AL144" s="53"/>
      <c r="AM144" s="53"/>
      <c r="AN144" s="53"/>
    </row>
    <row r="145" spans="1:40" x14ac:dyDescent="0.3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  <c r="AN145" s="53"/>
    </row>
    <row r="146" spans="1:40" x14ac:dyDescent="0.3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  <c r="AM146" s="53"/>
      <c r="AN146" s="53"/>
    </row>
    <row r="147" spans="1:40" x14ac:dyDescent="0.3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</row>
    <row r="148" spans="1:40" x14ac:dyDescent="0.3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</row>
    <row r="149" spans="1:40" x14ac:dyDescent="0.3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</row>
    <row r="150" spans="1:40" x14ac:dyDescent="0.3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</row>
    <row r="151" spans="1:40" x14ac:dyDescent="0.3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</row>
    <row r="152" spans="1:40" x14ac:dyDescent="0.3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</row>
    <row r="153" spans="1:40" x14ac:dyDescent="0.3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</row>
    <row r="154" spans="1:40" x14ac:dyDescent="0.3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</row>
    <row r="155" spans="1:40" x14ac:dyDescent="0.3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</row>
    <row r="156" spans="1:40" x14ac:dyDescent="0.3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/>
      <c r="AK156" s="53"/>
      <c r="AL156" s="53"/>
      <c r="AM156" s="53"/>
      <c r="AN156" s="53"/>
    </row>
    <row r="157" spans="1:40" x14ac:dyDescent="0.3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  <c r="AK157" s="53"/>
      <c r="AL157" s="53"/>
      <c r="AM157" s="53"/>
      <c r="AN157" s="53"/>
    </row>
    <row r="158" spans="1:40" x14ac:dyDescent="0.3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/>
      <c r="AL158" s="53"/>
      <c r="AM158" s="53"/>
      <c r="AN158" s="53"/>
    </row>
    <row r="159" spans="1:40" x14ac:dyDescent="0.3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</row>
    <row r="160" spans="1:40" x14ac:dyDescent="0.3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  <c r="AK160" s="53"/>
      <c r="AL160" s="53"/>
      <c r="AM160" s="53"/>
      <c r="AN160" s="53"/>
    </row>
    <row r="161" spans="1:40" x14ac:dyDescent="0.3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  <c r="AK161" s="53"/>
      <c r="AL161" s="53"/>
      <c r="AM161" s="53"/>
      <c r="AN161" s="53"/>
    </row>
    <row r="162" spans="1:40" x14ac:dyDescent="0.3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  <c r="AK162" s="53"/>
      <c r="AL162" s="53"/>
      <c r="AM162" s="53"/>
      <c r="AN162" s="53"/>
    </row>
    <row r="163" spans="1:40" x14ac:dyDescent="0.3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</row>
    <row r="164" spans="1:40" x14ac:dyDescent="0.3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</row>
    <row r="165" spans="1:40" x14ac:dyDescent="0.3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</row>
    <row r="166" spans="1:40" x14ac:dyDescent="0.3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</row>
    <row r="167" spans="1:40" x14ac:dyDescent="0.3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</row>
    <row r="168" spans="1:40" x14ac:dyDescent="0.3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/>
      <c r="AK168" s="53"/>
      <c r="AL168" s="53"/>
      <c r="AM168" s="53"/>
      <c r="AN168" s="53"/>
    </row>
    <row r="169" spans="1:40" x14ac:dyDescent="0.3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</row>
    <row r="170" spans="1:40" x14ac:dyDescent="0.3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  <c r="AL170" s="53"/>
      <c r="AM170" s="53"/>
      <c r="AN170" s="53"/>
    </row>
    <row r="171" spans="1:40" x14ac:dyDescent="0.3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</row>
    <row r="172" spans="1:40" x14ac:dyDescent="0.3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</row>
    <row r="173" spans="1:40" x14ac:dyDescent="0.3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</row>
    <row r="174" spans="1:40" x14ac:dyDescent="0.3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  <c r="AL174" s="53"/>
      <c r="AM174" s="53"/>
      <c r="AN174" s="53"/>
    </row>
    <row r="175" spans="1:40" x14ac:dyDescent="0.3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</row>
    <row r="176" spans="1:40" x14ac:dyDescent="0.3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</row>
    <row r="177" spans="1:40" x14ac:dyDescent="0.3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  <c r="AK177" s="53"/>
      <c r="AL177" s="53"/>
      <c r="AM177" s="53"/>
      <c r="AN177" s="53"/>
    </row>
    <row r="178" spans="1:40" x14ac:dyDescent="0.3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</row>
    <row r="179" spans="1:40" x14ac:dyDescent="0.3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</row>
    <row r="180" spans="1:40" x14ac:dyDescent="0.3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  <c r="AK180" s="53"/>
      <c r="AL180" s="53"/>
      <c r="AM180" s="53"/>
      <c r="AN180" s="53"/>
    </row>
    <row r="181" spans="1:40" x14ac:dyDescent="0.3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</row>
    <row r="182" spans="1:40" x14ac:dyDescent="0.3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</row>
    <row r="183" spans="1:40" x14ac:dyDescent="0.3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</row>
    <row r="184" spans="1:40" x14ac:dyDescent="0.3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</row>
    <row r="185" spans="1:40" x14ac:dyDescent="0.3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  <c r="AM185" s="53"/>
      <c r="AN185" s="53"/>
    </row>
    <row r="186" spans="1:40" x14ac:dyDescent="0.3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  <c r="AK186" s="53"/>
      <c r="AL186" s="53"/>
      <c r="AM186" s="53"/>
      <c r="AN186" s="53"/>
    </row>
    <row r="187" spans="1:40" x14ac:dyDescent="0.3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</row>
    <row r="188" spans="1:40" x14ac:dyDescent="0.3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  <c r="AK188" s="53"/>
      <c r="AL188" s="53"/>
      <c r="AM188" s="53"/>
      <c r="AN188" s="53"/>
    </row>
    <row r="189" spans="1:40" x14ac:dyDescent="0.3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  <c r="AK189" s="53"/>
      <c r="AL189" s="53"/>
      <c r="AM189" s="53"/>
      <c r="AN189" s="53"/>
    </row>
    <row r="190" spans="1:40" x14ac:dyDescent="0.3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</row>
    <row r="191" spans="1:40" x14ac:dyDescent="0.3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</row>
    <row r="192" spans="1:40" x14ac:dyDescent="0.3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  <c r="AK192" s="53"/>
      <c r="AL192" s="53"/>
      <c r="AM192" s="53"/>
      <c r="AN192" s="53"/>
    </row>
    <row r="193" spans="1:40" x14ac:dyDescent="0.3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</row>
    <row r="194" spans="1:40" x14ac:dyDescent="0.3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  <c r="AK194" s="53"/>
      <c r="AL194" s="53"/>
      <c r="AM194" s="53"/>
      <c r="AN194" s="53"/>
    </row>
    <row r="195" spans="1:40" x14ac:dyDescent="0.3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  <c r="AM195" s="53"/>
      <c r="AN195" s="53"/>
    </row>
    <row r="196" spans="1:40" x14ac:dyDescent="0.3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</row>
    <row r="197" spans="1:40" x14ac:dyDescent="0.3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  <c r="AK197" s="53"/>
      <c r="AL197" s="53"/>
      <c r="AM197" s="53"/>
      <c r="AN197" s="53"/>
    </row>
    <row r="198" spans="1:40" x14ac:dyDescent="0.3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  <c r="AK198" s="53"/>
      <c r="AL198" s="53"/>
      <c r="AM198" s="53"/>
      <c r="AN198" s="53"/>
    </row>
    <row r="199" spans="1:40" x14ac:dyDescent="0.3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</row>
    <row r="200" spans="1:40" x14ac:dyDescent="0.3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/>
      <c r="AM200" s="53"/>
      <c r="AN200" s="53"/>
    </row>
    <row r="201" spans="1:40" x14ac:dyDescent="0.3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  <c r="AK201" s="53"/>
      <c r="AL201" s="53"/>
      <c r="AM201" s="53"/>
      <c r="AN201" s="53"/>
    </row>
    <row r="202" spans="1:40" x14ac:dyDescent="0.3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</row>
    <row r="203" spans="1:40" x14ac:dyDescent="0.3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  <c r="AH203" s="53"/>
      <c r="AI203" s="53"/>
      <c r="AJ203" s="53"/>
      <c r="AK203" s="53"/>
      <c r="AL203" s="53"/>
      <c r="AM203" s="53"/>
      <c r="AN203" s="53"/>
    </row>
    <row r="204" spans="1:40" x14ac:dyDescent="0.3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  <c r="AH204" s="53"/>
      <c r="AI204" s="53"/>
      <c r="AJ204" s="53"/>
      <c r="AK204" s="53"/>
      <c r="AL204" s="53"/>
      <c r="AM204" s="53"/>
      <c r="AN204" s="53"/>
    </row>
    <row r="205" spans="1:40" x14ac:dyDescent="0.3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</row>
    <row r="206" spans="1:40" x14ac:dyDescent="0.3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  <c r="AK206" s="53"/>
      <c r="AL206" s="53"/>
      <c r="AM206" s="53"/>
      <c r="AN206" s="53"/>
    </row>
    <row r="207" spans="1:40" x14ac:dyDescent="0.3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  <c r="AG207" s="53"/>
      <c r="AH207" s="53"/>
      <c r="AI207" s="53"/>
      <c r="AJ207" s="53"/>
      <c r="AK207" s="53"/>
      <c r="AL207" s="53"/>
      <c r="AM207" s="53"/>
      <c r="AN207" s="53"/>
    </row>
    <row r="208" spans="1:40" x14ac:dyDescent="0.3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</row>
    <row r="209" spans="1:40" x14ac:dyDescent="0.3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53"/>
      <c r="AK209" s="53"/>
      <c r="AL209" s="53"/>
      <c r="AM209" s="53"/>
      <c r="AN209" s="53"/>
    </row>
    <row r="210" spans="1:40" x14ac:dyDescent="0.3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  <c r="AH210" s="53"/>
      <c r="AI210" s="53"/>
      <c r="AJ210" s="53"/>
      <c r="AK210" s="53"/>
      <c r="AL210" s="53"/>
      <c r="AM210" s="53"/>
      <c r="AN210" s="53"/>
    </row>
    <row r="211" spans="1:40" x14ac:dyDescent="0.3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</row>
    <row r="212" spans="1:40" x14ac:dyDescent="0.3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  <c r="AK212" s="53"/>
      <c r="AL212" s="53"/>
      <c r="AM212" s="53"/>
      <c r="AN212" s="53"/>
    </row>
    <row r="213" spans="1:40" x14ac:dyDescent="0.3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  <c r="AK213" s="53"/>
      <c r="AL213" s="53"/>
      <c r="AM213" s="53"/>
      <c r="AN213" s="53"/>
    </row>
    <row r="214" spans="1:40" x14ac:dyDescent="0.3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  <c r="AK214" s="53"/>
      <c r="AL214" s="53"/>
      <c r="AM214" s="53"/>
      <c r="AN214" s="53"/>
    </row>
    <row r="215" spans="1:40" x14ac:dyDescent="0.3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</row>
    <row r="216" spans="1:40" x14ac:dyDescent="0.3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  <c r="AK216" s="53"/>
      <c r="AL216" s="53"/>
      <c r="AM216" s="53"/>
      <c r="AN216" s="53"/>
    </row>
    <row r="217" spans="1:40" x14ac:dyDescent="0.3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  <c r="AN217" s="53"/>
    </row>
    <row r="218" spans="1:40" x14ac:dyDescent="0.3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  <c r="AK218" s="53"/>
      <c r="AL218" s="53"/>
      <c r="AM218" s="53"/>
      <c r="AN218" s="53"/>
    </row>
    <row r="219" spans="1:40" x14ac:dyDescent="0.3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  <c r="AG219" s="53"/>
      <c r="AH219" s="53"/>
      <c r="AI219" s="53"/>
      <c r="AJ219" s="53"/>
      <c r="AK219" s="53"/>
      <c r="AL219" s="53"/>
      <c r="AM219" s="53"/>
      <c r="AN219" s="53"/>
    </row>
    <row r="220" spans="1:40" x14ac:dyDescent="0.3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</row>
    <row r="221" spans="1:40" x14ac:dyDescent="0.3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  <c r="AH221" s="53"/>
      <c r="AI221" s="53"/>
      <c r="AJ221" s="53"/>
      <c r="AK221" s="53"/>
      <c r="AL221" s="53"/>
      <c r="AM221" s="53"/>
      <c r="AN221" s="53"/>
    </row>
    <row r="222" spans="1:40" x14ac:dyDescent="0.3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  <c r="AG222" s="53"/>
      <c r="AH222" s="53"/>
      <c r="AI222" s="53"/>
      <c r="AJ222" s="53"/>
      <c r="AK222" s="53"/>
      <c r="AL222" s="53"/>
      <c r="AM222" s="53"/>
      <c r="AN222" s="53"/>
    </row>
    <row r="223" spans="1:40" x14ac:dyDescent="0.3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  <c r="AK223" s="53"/>
      <c r="AL223" s="53"/>
      <c r="AM223" s="53"/>
      <c r="AN223" s="53"/>
    </row>
    <row r="224" spans="1:40" x14ac:dyDescent="0.3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  <c r="AG224" s="53"/>
      <c r="AH224" s="53"/>
      <c r="AI224" s="53"/>
      <c r="AJ224" s="53"/>
      <c r="AK224" s="53"/>
      <c r="AL224" s="53"/>
      <c r="AM224" s="53"/>
      <c r="AN224" s="53"/>
    </row>
    <row r="225" spans="1:40" x14ac:dyDescent="0.3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  <c r="AG225" s="53"/>
      <c r="AH225" s="53"/>
      <c r="AI225" s="53"/>
      <c r="AJ225" s="53"/>
      <c r="AK225" s="53"/>
      <c r="AL225" s="53"/>
      <c r="AM225" s="53"/>
      <c r="AN225" s="5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zoomScale="90" zoomScaleNormal="90" workbookViewId="0">
      <selection activeCell="E35" sqref="E35"/>
    </sheetView>
  </sheetViews>
  <sheetFormatPr baseColWidth="10" defaultColWidth="11.453125" defaultRowHeight="14.5" x14ac:dyDescent="0.35"/>
  <cols>
    <col min="1" max="1" width="21.54296875" style="106" customWidth="1"/>
    <col min="2" max="2" width="11.453125" style="106"/>
    <col min="3" max="3" width="22.26953125" style="106" customWidth="1"/>
    <col min="4" max="4" width="8.1796875" style="106" customWidth="1"/>
    <col min="5" max="5" width="22.26953125" style="106" customWidth="1"/>
    <col min="6" max="6" width="9" style="106" customWidth="1"/>
    <col min="7" max="7" width="22.26953125" style="106" customWidth="1"/>
    <col min="8" max="16384" width="11.453125" style="106"/>
  </cols>
  <sheetData>
    <row r="1" spans="1:19" ht="18" x14ac:dyDescent="0.4">
      <c r="A1" s="58" t="s">
        <v>122</v>
      </c>
      <c r="B1" s="59"/>
      <c r="C1" s="59"/>
      <c r="E1" s="59"/>
      <c r="G1" s="59"/>
    </row>
    <row r="2" spans="1:19" x14ac:dyDescent="0.35">
      <c r="A2" s="59"/>
      <c r="B2" s="59"/>
      <c r="C2" s="59"/>
      <c r="E2" s="59"/>
      <c r="G2" s="59"/>
    </row>
    <row r="3" spans="1:19" x14ac:dyDescent="0.35">
      <c r="A3" s="59"/>
      <c r="B3" s="59"/>
      <c r="C3" s="59"/>
      <c r="E3" s="59"/>
      <c r="G3" s="59"/>
    </row>
    <row r="4" spans="1:19" x14ac:dyDescent="0.35">
      <c r="A4" s="60"/>
      <c r="B4" s="61"/>
      <c r="C4" s="105" t="s">
        <v>121</v>
      </c>
      <c r="E4" s="105" t="s">
        <v>114</v>
      </c>
      <c r="G4" s="105" t="s">
        <v>115</v>
      </c>
      <c r="J4" s="106" t="s">
        <v>149</v>
      </c>
    </row>
    <row r="5" spans="1:19" x14ac:dyDescent="0.35">
      <c r="A5" s="60" t="s">
        <v>51</v>
      </c>
      <c r="B5" s="89"/>
      <c r="C5" s="103" t="s">
        <v>116</v>
      </c>
      <c r="E5" s="103" t="s">
        <v>116</v>
      </c>
      <c r="G5" s="103" t="s">
        <v>116</v>
      </c>
    </row>
    <row r="6" spans="1:19" x14ac:dyDescent="0.35">
      <c r="A6" s="60" t="s">
        <v>52</v>
      </c>
      <c r="B6" s="66" t="s">
        <v>53</v>
      </c>
      <c r="C6" s="67">
        <v>0</v>
      </c>
      <c r="E6" s="1">
        <v>8.2000000000000003E-2</v>
      </c>
      <c r="G6" s="1">
        <v>8.3000000000000004E-2</v>
      </c>
      <c r="J6" s="122" t="s">
        <v>150</v>
      </c>
      <c r="K6" s="122" t="s">
        <v>151</v>
      </c>
      <c r="L6" s="122" t="s">
        <v>152</v>
      </c>
      <c r="M6" s="122" t="s">
        <v>153</v>
      </c>
      <c r="N6" s="122" t="s">
        <v>154</v>
      </c>
      <c r="O6" s="122" t="s">
        <v>155</v>
      </c>
      <c r="P6" s="122" t="s">
        <v>156</v>
      </c>
      <c r="Q6" s="122" t="s">
        <v>157</v>
      </c>
      <c r="R6" s="122" t="s">
        <v>158</v>
      </c>
      <c r="S6" s="122" t="s">
        <v>159</v>
      </c>
    </row>
    <row r="7" spans="1:19" x14ac:dyDescent="0.35">
      <c r="A7" s="66" t="s">
        <v>99</v>
      </c>
      <c r="B7" s="66" t="s">
        <v>54</v>
      </c>
      <c r="C7" s="67">
        <v>0</v>
      </c>
      <c r="E7" s="1">
        <v>0.17</v>
      </c>
      <c r="G7" s="1">
        <v>0.12</v>
      </c>
      <c r="J7" s="122">
        <v>0</v>
      </c>
      <c r="K7" s="122">
        <v>4.5999999999999996</v>
      </c>
      <c r="L7" s="122">
        <v>6.2</v>
      </c>
      <c r="M7" s="122">
        <v>5.8</v>
      </c>
      <c r="N7" s="122">
        <v>7.1</v>
      </c>
      <c r="O7" s="122">
        <v>5.7</v>
      </c>
      <c r="P7" s="122">
        <v>7</v>
      </c>
      <c r="Q7" s="122">
        <v>6.9</v>
      </c>
      <c r="R7" s="122">
        <v>7.8</v>
      </c>
      <c r="S7" s="122">
        <v>8</v>
      </c>
    </row>
    <row r="8" spans="1:19" x14ac:dyDescent="0.35">
      <c r="A8" s="59"/>
      <c r="B8" s="66" t="s">
        <v>55</v>
      </c>
      <c r="C8" s="67">
        <v>0</v>
      </c>
      <c r="E8" s="1">
        <v>0.23</v>
      </c>
      <c r="G8" s="1">
        <v>4.7</v>
      </c>
      <c r="J8" s="122">
        <v>0</v>
      </c>
      <c r="K8" s="122">
        <v>5.5</v>
      </c>
      <c r="L8" s="122">
        <v>6.1</v>
      </c>
      <c r="M8" s="122">
        <v>5.6</v>
      </c>
      <c r="N8" s="122">
        <v>6.6</v>
      </c>
      <c r="O8" s="122">
        <v>6.4</v>
      </c>
      <c r="P8" s="122">
        <v>6.7</v>
      </c>
      <c r="Q8" s="122">
        <v>6.7</v>
      </c>
      <c r="R8" s="122">
        <v>7.7</v>
      </c>
      <c r="S8" s="122">
        <v>7</v>
      </c>
    </row>
    <row r="9" spans="1:19" x14ac:dyDescent="0.35">
      <c r="A9" s="66"/>
      <c r="B9" s="60" t="s">
        <v>56</v>
      </c>
      <c r="C9" s="104">
        <f>AVERAGE(C6:C8)</f>
        <v>0</v>
      </c>
      <c r="E9" s="51">
        <f>AVERAGE(E6:E7)</f>
        <v>0.126</v>
      </c>
      <c r="G9" s="51">
        <f>AVERAGE(G6:G7)</f>
        <v>0.10150000000000001</v>
      </c>
      <c r="J9" s="122">
        <v>0</v>
      </c>
      <c r="K9" s="122">
        <v>5.8</v>
      </c>
      <c r="L9" s="122">
        <v>6.2</v>
      </c>
      <c r="M9" s="122">
        <v>6.1</v>
      </c>
      <c r="N9" s="122">
        <v>7</v>
      </c>
      <c r="O9" s="122">
        <v>7.1</v>
      </c>
      <c r="P9" s="122">
        <v>7.3</v>
      </c>
      <c r="Q9" s="122">
        <v>7.5</v>
      </c>
      <c r="R9" s="122">
        <v>8</v>
      </c>
      <c r="S9" s="122">
        <v>8</v>
      </c>
    </row>
    <row r="10" spans="1:19" x14ac:dyDescent="0.35">
      <c r="A10" s="66"/>
      <c r="B10" s="66" t="s">
        <v>0</v>
      </c>
      <c r="C10" s="67">
        <f>STDEV(C6,C7,C8)</f>
        <v>0</v>
      </c>
      <c r="E10" s="1">
        <f>STDEV(E6,E7,E8)</f>
        <v>7.4440132545108645E-2</v>
      </c>
      <c r="G10" s="1">
        <f>STDEV(G6,G7,G8)</f>
        <v>2.6550096672768131</v>
      </c>
      <c r="J10" s="122">
        <v>0.1</v>
      </c>
      <c r="K10" s="122">
        <v>6.1</v>
      </c>
      <c r="L10" s="122">
        <v>8.6999999999999993</v>
      </c>
      <c r="M10" s="122">
        <v>7.8</v>
      </c>
      <c r="N10" s="122">
        <v>8.6</v>
      </c>
      <c r="O10" s="122">
        <v>7.8</v>
      </c>
      <c r="P10" s="122">
        <v>10.1</v>
      </c>
      <c r="Q10" s="122">
        <v>9.9</v>
      </c>
      <c r="R10" s="122">
        <v>10.7</v>
      </c>
      <c r="S10" s="122">
        <v>11.7</v>
      </c>
    </row>
    <row r="11" spans="1:19" x14ac:dyDescent="0.35">
      <c r="A11" s="66"/>
      <c r="B11" s="66"/>
      <c r="C11" s="67"/>
      <c r="E11" s="67"/>
      <c r="G11" s="67"/>
      <c r="J11" s="122">
        <v>0.2</v>
      </c>
      <c r="K11" s="122">
        <v>7.4</v>
      </c>
      <c r="L11" s="122">
        <v>9.1</v>
      </c>
      <c r="M11" s="122">
        <v>8</v>
      </c>
      <c r="N11" s="122">
        <v>7.8</v>
      </c>
      <c r="O11" s="122">
        <v>8.4</v>
      </c>
      <c r="P11" s="122">
        <v>10.1</v>
      </c>
      <c r="Q11" s="122">
        <v>9.3000000000000007</v>
      </c>
      <c r="R11" s="122">
        <v>10.9</v>
      </c>
      <c r="S11" s="122">
        <v>12.3</v>
      </c>
    </row>
    <row r="12" spans="1:19" x14ac:dyDescent="0.35">
      <c r="A12" s="60" t="s">
        <v>57</v>
      </c>
      <c r="B12" s="66" t="s">
        <v>53</v>
      </c>
      <c r="C12" s="67">
        <v>4.5999999999999996</v>
      </c>
      <c r="E12" s="1">
        <v>6.07</v>
      </c>
      <c r="G12" s="1">
        <v>5</v>
      </c>
      <c r="J12" s="122">
        <v>0.2</v>
      </c>
      <c r="K12" s="122">
        <v>7.8</v>
      </c>
      <c r="L12" s="122">
        <v>7.7</v>
      </c>
      <c r="M12" s="122">
        <v>8.5</v>
      </c>
      <c r="N12" s="122">
        <v>8.6999999999999993</v>
      </c>
      <c r="O12" s="122">
        <v>8.3000000000000007</v>
      </c>
      <c r="P12" s="122">
        <v>9.6999999999999993</v>
      </c>
      <c r="Q12" s="122">
        <v>9.1</v>
      </c>
      <c r="R12" s="122">
        <v>11.5</v>
      </c>
      <c r="S12" s="122">
        <v>11.4</v>
      </c>
    </row>
    <row r="13" spans="1:19" x14ac:dyDescent="0.35">
      <c r="A13" s="66" t="s">
        <v>99</v>
      </c>
      <c r="B13" s="66" t="s">
        <v>54</v>
      </c>
      <c r="C13" s="67">
        <v>5.45</v>
      </c>
      <c r="E13" s="1">
        <v>7.38</v>
      </c>
      <c r="G13" s="1">
        <v>5.46</v>
      </c>
      <c r="J13" s="122">
        <v>0.1</v>
      </c>
      <c r="K13" s="122">
        <v>5</v>
      </c>
      <c r="L13" s="122">
        <v>7.2</v>
      </c>
      <c r="M13" s="122">
        <v>6.2</v>
      </c>
      <c r="N13" s="122">
        <v>8.3000000000000007</v>
      </c>
      <c r="O13" s="122">
        <v>7.4</v>
      </c>
      <c r="P13" s="122">
        <v>9.8000000000000007</v>
      </c>
      <c r="Q13" s="122">
        <v>7.3</v>
      </c>
      <c r="R13" s="122">
        <v>8.4</v>
      </c>
      <c r="S13" s="122">
        <v>8.5</v>
      </c>
    </row>
    <row r="14" spans="1:19" x14ac:dyDescent="0.35">
      <c r="A14" s="59" t="s">
        <v>100</v>
      </c>
      <c r="B14" s="66" t="s">
        <v>55</v>
      </c>
      <c r="C14" s="67">
        <v>5.78</v>
      </c>
      <c r="E14" s="1">
        <v>7.76</v>
      </c>
      <c r="G14" s="1">
        <v>5.33</v>
      </c>
      <c r="J14" s="122">
        <v>0.1</v>
      </c>
      <c r="K14" s="122">
        <v>5.5</v>
      </c>
      <c r="L14" s="122">
        <v>7.9</v>
      </c>
      <c r="M14" s="122">
        <v>5.9</v>
      </c>
      <c r="N14" s="122">
        <v>7.7</v>
      </c>
      <c r="O14" s="122">
        <v>7.4</v>
      </c>
      <c r="P14" s="122">
        <v>8.6999999999999993</v>
      </c>
      <c r="Q14" s="122">
        <v>7.1</v>
      </c>
      <c r="R14" s="122">
        <v>8.3000000000000007</v>
      </c>
      <c r="S14" s="122">
        <v>8.5</v>
      </c>
    </row>
    <row r="15" spans="1:19" x14ac:dyDescent="0.35">
      <c r="A15" s="66"/>
      <c r="B15" s="60" t="s">
        <v>58</v>
      </c>
      <c r="C15" s="104">
        <f>AVERAGE(C12:C14)</f>
        <v>5.2766666666666673</v>
      </c>
      <c r="E15" s="51">
        <f>AVERAGE(E12:E14)</f>
        <v>7.07</v>
      </c>
      <c r="G15" s="51">
        <f>AVERAGE(G12:G14)</f>
        <v>5.2633333333333336</v>
      </c>
      <c r="J15" s="123"/>
      <c r="K15" s="122">
        <v>5.3</v>
      </c>
      <c r="L15" s="122">
        <v>7.7</v>
      </c>
      <c r="M15" s="122">
        <v>6.1</v>
      </c>
      <c r="N15" s="122">
        <v>7.6</v>
      </c>
      <c r="O15" s="122">
        <v>7.9</v>
      </c>
      <c r="P15" s="122">
        <v>8.1999999999999993</v>
      </c>
      <c r="Q15" s="122">
        <v>7.1</v>
      </c>
      <c r="R15" s="122">
        <v>9.1</v>
      </c>
      <c r="S15" s="122">
        <v>9.8000000000000007</v>
      </c>
    </row>
    <row r="16" spans="1:19" x14ac:dyDescent="0.35">
      <c r="A16" s="66"/>
      <c r="B16" s="66" t="s">
        <v>0</v>
      </c>
      <c r="C16" s="67">
        <f>STDEV(C12,C13,C14)</f>
        <v>0.60879662723551098</v>
      </c>
      <c r="E16" s="1">
        <f>STDEV(E12,E13,E14)</f>
        <v>0.88662280593270915</v>
      </c>
      <c r="G16" s="1">
        <f>STDEV(G12,G13,G14)</f>
        <v>0.23713568549109881</v>
      </c>
      <c r="J16" s="124"/>
      <c r="K16" s="124"/>
      <c r="L16" s="124"/>
      <c r="M16" s="124"/>
      <c r="N16" s="124"/>
      <c r="O16" s="124"/>
      <c r="P16" s="124"/>
      <c r="Q16" s="124"/>
      <c r="R16" s="124"/>
      <c r="S16" s="124"/>
    </row>
    <row r="17" spans="1:19" x14ac:dyDescent="0.35">
      <c r="A17" s="66"/>
      <c r="B17" s="66"/>
      <c r="C17" s="67"/>
      <c r="E17" s="67"/>
      <c r="G17" s="67"/>
    </row>
    <row r="18" spans="1:19" x14ac:dyDescent="0.35">
      <c r="A18" s="60" t="s">
        <v>117</v>
      </c>
      <c r="B18" s="66" t="s">
        <v>53</v>
      </c>
      <c r="C18" s="67">
        <v>6.22</v>
      </c>
      <c r="E18" s="1">
        <v>8.68</v>
      </c>
      <c r="G18" s="1">
        <v>7.23</v>
      </c>
      <c r="I18" s="124" t="s">
        <v>160</v>
      </c>
      <c r="J18" s="124">
        <f>AVERAGE(J7:J15)</f>
        <v>8.7499999999999994E-2</v>
      </c>
      <c r="K18" s="124">
        <f t="shared" ref="K18:S18" si="0">AVERAGE(K7:K15)</f>
        <v>5.8888888888888884</v>
      </c>
      <c r="L18" s="124">
        <f t="shared" si="0"/>
        <v>7.4222222222222216</v>
      </c>
      <c r="M18" s="124">
        <f t="shared" si="0"/>
        <v>6.666666666666667</v>
      </c>
      <c r="N18" s="124">
        <f t="shared" si="0"/>
        <v>7.7111111111111104</v>
      </c>
      <c r="O18" s="124">
        <f t="shared" si="0"/>
        <v>7.3777777777777782</v>
      </c>
      <c r="P18" s="124">
        <f t="shared" si="0"/>
        <v>8.6222222222222236</v>
      </c>
      <c r="Q18" s="124">
        <f t="shared" si="0"/>
        <v>7.8777777777777764</v>
      </c>
      <c r="R18" s="124">
        <f t="shared" si="0"/>
        <v>9.155555555555555</v>
      </c>
      <c r="S18" s="124">
        <f t="shared" si="0"/>
        <v>9.4666666666666668</v>
      </c>
    </row>
    <row r="19" spans="1:19" x14ac:dyDescent="0.35">
      <c r="A19" s="66" t="s">
        <v>99</v>
      </c>
      <c r="B19" s="66" t="s">
        <v>54</v>
      </c>
      <c r="C19" s="67">
        <v>6.12</v>
      </c>
      <c r="E19" s="1">
        <v>9.1</v>
      </c>
      <c r="G19" s="1">
        <v>7.93</v>
      </c>
      <c r="I19" s="106" t="s">
        <v>149</v>
      </c>
      <c r="J19" s="124"/>
      <c r="K19" s="124">
        <f>K18/K18</f>
        <v>1</v>
      </c>
      <c r="L19" s="124">
        <f>L18/K18</f>
        <v>1.260377358490566</v>
      </c>
      <c r="M19" s="124">
        <f>M18/K18</f>
        <v>1.1320754716981134</v>
      </c>
      <c r="N19" s="124">
        <f>N18/K18</f>
        <v>1.3094339622641509</v>
      </c>
      <c r="O19" s="124">
        <f>O18/K18</f>
        <v>1.2528301886792454</v>
      </c>
      <c r="P19" s="124">
        <f>P18/K18</f>
        <v>1.4641509433962268</v>
      </c>
      <c r="Q19" s="124">
        <f>Q18/K18</f>
        <v>1.3377358490566036</v>
      </c>
      <c r="R19" s="124">
        <f>R18/K18</f>
        <v>1.5547169811320756</v>
      </c>
      <c r="S19" s="124">
        <f>S18/K18</f>
        <v>1.6075471698113208</v>
      </c>
    </row>
    <row r="20" spans="1:19" x14ac:dyDescent="0.35">
      <c r="A20" s="59" t="s">
        <v>100</v>
      </c>
      <c r="B20" s="66" t="s">
        <v>55</v>
      </c>
      <c r="C20" s="67">
        <v>6.18</v>
      </c>
      <c r="E20" s="1">
        <v>7.68</v>
      </c>
      <c r="G20" s="1">
        <v>7.73</v>
      </c>
    </row>
    <row r="21" spans="1:19" x14ac:dyDescent="0.35">
      <c r="A21" s="66" t="s">
        <v>90</v>
      </c>
      <c r="B21" s="60" t="s">
        <v>58</v>
      </c>
      <c r="C21" s="104">
        <f>AVERAGE(C18:C20)</f>
        <v>6.1733333333333329</v>
      </c>
      <c r="E21" s="51">
        <f>AVERAGE(E18:E20)</f>
        <v>8.4866666666666664</v>
      </c>
      <c r="G21" s="51">
        <f>AVERAGE(G18:G20)</f>
        <v>7.63</v>
      </c>
    </row>
    <row r="22" spans="1:19" x14ac:dyDescent="0.35">
      <c r="A22" s="66"/>
      <c r="B22" s="66" t="s">
        <v>0</v>
      </c>
      <c r="C22" s="67">
        <f>STDEV(C18,C19,C20)</f>
        <v>5.033222956847147E-2</v>
      </c>
      <c r="E22" s="1">
        <f>STDEV(E18,E19,E20)</f>
        <v>0.72947469684241495</v>
      </c>
      <c r="G22" s="1">
        <f>STDEV(G18,G19,G20)</f>
        <v>0.36055512754639868</v>
      </c>
    </row>
    <row r="23" spans="1:19" x14ac:dyDescent="0.35">
      <c r="A23" s="66"/>
      <c r="B23" s="66"/>
      <c r="C23" s="67"/>
      <c r="E23" s="67"/>
      <c r="G23" s="67"/>
    </row>
    <row r="24" spans="1:19" x14ac:dyDescent="0.35">
      <c r="A24" s="60" t="s">
        <v>60</v>
      </c>
      <c r="B24" s="66" t="s">
        <v>53</v>
      </c>
      <c r="C24" s="67">
        <v>5.75</v>
      </c>
      <c r="E24" s="1">
        <v>7.76</v>
      </c>
      <c r="G24" s="1">
        <v>6.17</v>
      </c>
    </row>
    <row r="25" spans="1:19" x14ac:dyDescent="0.35">
      <c r="A25" s="66" t="s">
        <v>99</v>
      </c>
      <c r="B25" s="66" t="s">
        <v>54</v>
      </c>
      <c r="C25" s="67">
        <v>5.59</v>
      </c>
      <c r="E25" s="1">
        <v>7.96</v>
      </c>
      <c r="G25" s="1">
        <v>5.93</v>
      </c>
    </row>
    <row r="26" spans="1:19" x14ac:dyDescent="0.35">
      <c r="A26" s="59" t="s">
        <v>100</v>
      </c>
      <c r="B26" s="66" t="s">
        <v>55</v>
      </c>
      <c r="C26" s="67">
        <v>6.09</v>
      </c>
      <c r="E26" s="1">
        <v>8.5</v>
      </c>
      <c r="G26" s="1">
        <v>6.05</v>
      </c>
    </row>
    <row r="27" spans="1:19" x14ac:dyDescent="0.35">
      <c r="A27" s="66" t="s">
        <v>91</v>
      </c>
      <c r="B27" s="60" t="s">
        <v>58</v>
      </c>
      <c r="C27" s="104">
        <f>AVERAGE(C24:C26)</f>
        <v>5.81</v>
      </c>
      <c r="E27" s="51">
        <f>AVERAGE(E24:E26)</f>
        <v>8.0733333333333324</v>
      </c>
      <c r="G27" s="51">
        <f>AVERAGE(G24:G26)</f>
        <v>6.05</v>
      </c>
    </row>
    <row r="28" spans="1:19" x14ac:dyDescent="0.35">
      <c r="A28" s="66"/>
      <c r="B28" s="66" t="s">
        <v>0</v>
      </c>
      <c r="C28" s="67">
        <f>STDEV(C24,C25,C26)</f>
        <v>0.25534290669607407</v>
      </c>
      <c r="E28" s="1">
        <f>STDEV(E24,E25,E26)</f>
        <v>0.38279672586548258</v>
      </c>
      <c r="G28" s="1">
        <f>STDEV(G24,G25,G26)</f>
        <v>0.12000000000000011</v>
      </c>
    </row>
    <row r="29" spans="1:19" x14ac:dyDescent="0.35">
      <c r="A29" s="66"/>
      <c r="B29" s="66"/>
      <c r="C29" s="66"/>
      <c r="E29" s="66"/>
      <c r="G29" s="66"/>
    </row>
    <row r="30" spans="1:19" x14ac:dyDescent="0.35">
      <c r="A30" s="60" t="s">
        <v>62</v>
      </c>
      <c r="B30" s="66" t="s">
        <v>53</v>
      </c>
      <c r="C30" s="67">
        <v>7.05</v>
      </c>
      <c r="E30" s="1">
        <v>8.6199999999999992</v>
      </c>
      <c r="G30" s="1">
        <v>8.2799999999999994</v>
      </c>
    </row>
    <row r="31" spans="1:19" x14ac:dyDescent="0.35">
      <c r="A31" s="66" t="s">
        <v>99</v>
      </c>
      <c r="B31" s="66" t="s">
        <v>54</v>
      </c>
      <c r="C31" s="67">
        <v>6.6</v>
      </c>
      <c r="E31" s="1">
        <v>7.76</v>
      </c>
      <c r="G31" s="1">
        <v>7.68</v>
      </c>
    </row>
    <row r="32" spans="1:19" x14ac:dyDescent="0.35">
      <c r="A32" s="59" t="s">
        <v>100</v>
      </c>
      <c r="B32" s="66" t="s">
        <v>55</v>
      </c>
      <c r="C32" s="67">
        <v>7.01</v>
      </c>
      <c r="E32" s="1">
        <v>8.66</v>
      </c>
      <c r="G32" s="1">
        <v>7.59</v>
      </c>
    </row>
    <row r="33" spans="1:7" x14ac:dyDescent="0.35">
      <c r="A33" s="66" t="s">
        <v>92</v>
      </c>
      <c r="B33" s="60" t="s">
        <v>58</v>
      </c>
      <c r="C33" s="104">
        <f>AVERAGE(C30:C32)</f>
        <v>6.8866666666666658</v>
      </c>
      <c r="E33" s="51">
        <f>AVERAGE(E30:E32)</f>
        <v>8.3466666666666658</v>
      </c>
      <c r="G33" s="51">
        <f>AVERAGE(G30:G32)</f>
        <v>7.8499999999999988</v>
      </c>
    </row>
    <row r="34" spans="1:7" x14ac:dyDescent="0.35">
      <c r="A34" s="66"/>
      <c r="B34" s="66" t="s">
        <v>0</v>
      </c>
      <c r="C34" s="67">
        <f>STDEV(C30,C31,C32)</f>
        <v>0.24906491790963534</v>
      </c>
      <c r="E34" s="1">
        <f>STDEV(E30,E31,E32)</f>
        <v>0.50846173241782244</v>
      </c>
      <c r="G34" s="1">
        <f>STDEV(G30,G31,G32)</f>
        <v>0.37509998667022076</v>
      </c>
    </row>
    <row r="35" spans="1:7" x14ac:dyDescent="0.35">
      <c r="A35" s="66"/>
      <c r="B35" s="66"/>
      <c r="C35" s="66"/>
      <c r="E35" s="66"/>
      <c r="G35" s="66"/>
    </row>
    <row r="36" spans="1:7" x14ac:dyDescent="0.35">
      <c r="A36" s="60" t="s">
        <v>63</v>
      </c>
      <c r="B36" s="66" t="s">
        <v>53</v>
      </c>
      <c r="C36" s="67">
        <v>5.71</v>
      </c>
      <c r="E36" s="1">
        <v>7.75</v>
      </c>
      <c r="G36" s="1">
        <v>7.44</v>
      </c>
    </row>
    <row r="37" spans="1:7" x14ac:dyDescent="0.35">
      <c r="A37" s="66" t="s">
        <v>99</v>
      </c>
      <c r="B37" s="66" t="s">
        <v>54</v>
      </c>
      <c r="C37" s="67">
        <v>6.35</v>
      </c>
      <c r="E37" s="1">
        <v>8.4</v>
      </c>
      <c r="G37" s="1">
        <v>7.43</v>
      </c>
    </row>
    <row r="38" spans="1:7" x14ac:dyDescent="0.35">
      <c r="A38" s="59" t="s">
        <v>100</v>
      </c>
      <c r="B38" s="66" t="s">
        <v>55</v>
      </c>
      <c r="C38" s="67">
        <v>7.08</v>
      </c>
      <c r="E38" s="1">
        <v>8.27</v>
      </c>
      <c r="G38" s="1">
        <v>7.93</v>
      </c>
    </row>
    <row r="39" spans="1:7" x14ac:dyDescent="0.35">
      <c r="A39" s="66" t="s">
        <v>101</v>
      </c>
      <c r="B39" s="60" t="s">
        <v>56</v>
      </c>
      <c r="C39" s="104">
        <f>AVERAGE(C36:C38)</f>
        <v>6.38</v>
      </c>
      <c r="E39" s="51">
        <f>AVERAGE(E36:E38)</f>
        <v>8.1399999999999988</v>
      </c>
      <c r="G39" s="51">
        <f>AVERAGE(G36:G38)</f>
        <v>7.6000000000000005</v>
      </c>
    </row>
    <row r="40" spans="1:7" x14ac:dyDescent="0.35">
      <c r="A40" s="66"/>
      <c r="B40" s="66" t="s">
        <v>0</v>
      </c>
      <c r="C40" s="67">
        <f>STDEV(C36,C37,C38)</f>
        <v>0.68549252366455471</v>
      </c>
      <c r="E40" s="1">
        <f>STDEV(E36,E37,E38)</f>
        <v>0.34394767043839686</v>
      </c>
      <c r="G40" s="1">
        <f>STDEV(G36,G37,G38)</f>
        <v>0.28583211855912882</v>
      </c>
    </row>
    <row r="41" spans="1:7" x14ac:dyDescent="0.35">
      <c r="A41" s="66"/>
      <c r="B41" s="66"/>
      <c r="C41" s="66"/>
      <c r="E41" s="66"/>
      <c r="G41" s="66"/>
    </row>
    <row r="42" spans="1:7" x14ac:dyDescent="0.35">
      <c r="A42" s="60" t="s">
        <v>118</v>
      </c>
      <c r="B42" s="66" t="s">
        <v>53</v>
      </c>
      <c r="C42" s="67">
        <v>6.98</v>
      </c>
      <c r="E42" s="1">
        <v>10.1</v>
      </c>
      <c r="G42" s="1">
        <v>9.77</v>
      </c>
    </row>
    <row r="43" spans="1:7" x14ac:dyDescent="0.35">
      <c r="A43" s="66" t="s">
        <v>99</v>
      </c>
      <c r="B43" s="66" t="s">
        <v>54</v>
      </c>
      <c r="C43" s="67">
        <v>6.65</v>
      </c>
      <c r="E43" s="1">
        <v>10.1</v>
      </c>
      <c r="G43" s="1">
        <v>8.73</v>
      </c>
    </row>
    <row r="44" spans="1:7" x14ac:dyDescent="0.35">
      <c r="A44" s="59" t="s">
        <v>100</v>
      </c>
      <c r="B44" s="66" t="s">
        <v>55</v>
      </c>
      <c r="C44" s="67">
        <v>7.34</v>
      </c>
      <c r="E44" s="1">
        <v>9.7100000000000009</v>
      </c>
      <c r="G44" s="1">
        <v>8.15</v>
      </c>
    </row>
    <row r="45" spans="1:7" x14ac:dyDescent="0.35">
      <c r="A45" s="66" t="s">
        <v>94</v>
      </c>
      <c r="B45" s="60" t="s">
        <v>58</v>
      </c>
      <c r="C45" s="104">
        <f>AVERAGE(C42:C44)</f>
        <v>6.9899999999999993</v>
      </c>
      <c r="E45" s="51">
        <f>AVERAGE(E42:E44)</f>
        <v>9.9700000000000006</v>
      </c>
      <c r="G45" s="51">
        <f>AVERAGE(G42:G44)</f>
        <v>8.8833333333333329</v>
      </c>
    </row>
    <row r="46" spans="1:7" x14ac:dyDescent="0.35">
      <c r="A46" s="66"/>
      <c r="B46" s="66" t="s">
        <v>0</v>
      </c>
      <c r="C46" s="67">
        <f>STDEV(C42,C43,C44)</f>
        <v>0.34510867853474769</v>
      </c>
      <c r="E46" s="1">
        <f>STDEV(E42,E43,E44)</f>
        <v>0.22516660498395336</v>
      </c>
      <c r="G46" s="1">
        <f>STDEV(G42,G43,G44)</f>
        <v>0.8208126054912489</v>
      </c>
    </row>
    <row r="47" spans="1:7" ht="14.25" customHeight="1" x14ac:dyDescent="0.35">
      <c r="A47" s="66"/>
      <c r="B47" s="66"/>
      <c r="C47" s="67"/>
      <c r="E47" s="67"/>
      <c r="G47" s="67"/>
    </row>
    <row r="48" spans="1:7" ht="13.5" customHeight="1" x14ac:dyDescent="0.35">
      <c r="A48" s="60" t="s">
        <v>65</v>
      </c>
      <c r="B48" s="66" t="s">
        <v>53</v>
      </c>
      <c r="C48" s="67">
        <v>6.88</v>
      </c>
      <c r="E48" s="1">
        <v>9.8699999999999992</v>
      </c>
      <c r="G48" s="1">
        <v>7.27</v>
      </c>
    </row>
    <row r="49" spans="1:7" x14ac:dyDescent="0.35">
      <c r="A49" s="66" t="s">
        <v>99</v>
      </c>
      <c r="B49" s="66" t="s">
        <v>54</v>
      </c>
      <c r="C49" s="67">
        <v>6.66</v>
      </c>
      <c r="E49" s="1">
        <v>9.32</v>
      </c>
      <c r="G49" s="1">
        <v>7.07</v>
      </c>
    </row>
    <row r="50" spans="1:7" x14ac:dyDescent="0.35">
      <c r="A50" s="59" t="s">
        <v>100</v>
      </c>
      <c r="B50" s="66" t="s">
        <v>55</v>
      </c>
      <c r="C50" s="67">
        <v>7.52</v>
      </c>
      <c r="E50" s="1">
        <v>9.1300000000000008</v>
      </c>
      <c r="G50" s="1">
        <v>7.08</v>
      </c>
    </row>
    <row r="51" spans="1:7" ht="17.149999999999999" customHeight="1" x14ac:dyDescent="0.35">
      <c r="A51" s="66" t="s">
        <v>95</v>
      </c>
      <c r="B51" s="60" t="s">
        <v>58</v>
      </c>
      <c r="C51" s="104">
        <f>AVERAGE(C48:C50)</f>
        <v>7.02</v>
      </c>
      <c r="E51" s="51">
        <f>AVERAGE(E48:E50)</f>
        <v>9.44</v>
      </c>
      <c r="G51" s="51">
        <f>AVERAGE(G48:G50)</f>
        <v>7.1400000000000006</v>
      </c>
    </row>
    <row r="52" spans="1:7" ht="17.149999999999999" customHeight="1" x14ac:dyDescent="0.35">
      <c r="A52" s="66"/>
      <c r="B52" s="66" t="s">
        <v>0</v>
      </c>
      <c r="C52" s="67">
        <f>STDEV(C48,C49,C50)</f>
        <v>0.44676615807377323</v>
      </c>
      <c r="E52" s="1">
        <f>STDEV(E48,E49,E50)</f>
        <v>0.38431757701151192</v>
      </c>
      <c r="G52" s="1">
        <f>STDEV(G48,G49,G50)</f>
        <v>0.1126942766958461</v>
      </c>
    </row>
    <row r="53" spans="1:7" ht="17.149999999999999" customHeight="1" x14ac:dyDescent="0.35">
      <c r="A53" s="66"/>
      <c r="B53" s="66"/>
      <c r="C53" s="67"/>
      <c r="E53" s="67"/>
      <c r="G53" s="67"/>
    </row>
    <row r="54" spans="1:7" x14ac:dyDescent="0.35">
      <c r="A54" s="60" t="s">
        <v>66</v>
      </c>
      <c r="B54" s="66" t="s">
        <v>53</v>
      </c>
      <c r="C54" s="67">
        <v>7.81</v>
      </c>
      <c r="E54" s="1">
        <v>10.7</v>
      </c>
      <c r="G54" s="1">
        <v>8.41</v>
      </c>
    </row>
    <row r="55" spans="1:7" x14ac:dyDescent="0.35">
      <c r="A55" s="66" t="s">
        <v>99</v>
      </c>
      <c r="B55" s="66" t="s">
        <v>54</v>
      </c>
      <c r="C55" s="67">
        <v>7.74</v>
      </c>
      <c r="E55" s="1">
        <v>10.9</v>
      </c>
      <c r="G55" s="1">
        <v>8.2899999999999991</v>
      </c>
    </row>
    <row r="56" spans="1:7" x14ac:dyDescent="0.35">
      <c r="A56" s="59" t="s">
        <v>100</v>
      </c>
      <c r="B56" s="66" t="s">
        <v>55</v>
      </c>
      <c r="C56" s="67">
        <v>8.0299999999999994</v>
      </c>
      <c r="E56" s="1">
        <v>11.5</v>
      </c>
      <c r="G56" s="1">
        <v>9.06</v>
      </c>
    </row>
    <row r="57" spans="1:7" x14ac:dyDescent="0.35">
      <c r="A57" s="66" t="s">
        <v>92</v>
      </c>
      <c r="B57" s="60" t="s">
        <v>58</v>
      </c>
      <c r="C57" s="104">
        <f>AVERAGE(C54:C56)</f>
        <v>7.8599999999999994</v>
      </c>
      <c r="E57" s="51">
        <f>AVERAGE(E54:E56)</f>
        <v>11.033333333333333</v>
      </c>
      <c r="G57" s="51">
        <f>AVERAGE(G54:G56)</f>
        <v>8.586666666666666</v>
      </c>
    </row>
    <row r="58" spans="1:7" x14ac:dyDescent="0.35">
      <c r="A58" s="66" t="s">
        <v>94</v>
      </c>
      <c r="B58" s="66" t="s">
        <v>0</v>
      </c>
      <c r="C58" s="67">
        <f>STDEV(C54,C55,C56)</f>
        <v>0.15132745950421519</v>
      </c>
      <c r="E58" s="1">
        <f>STDEV(E54,E55,E56)</f>
        <v>0.41633319989322676</v>
      </c>
      <c r="G58" s="1">
        <f>STDEV(G54,G55,G56)</f>
        <v>0.41428653530296372</v>
      </c>
    </row>
    <row r="59" spans="1:7" x14ac:dyDescent="0.35">
      <c r="A59" s="66"/>
      <c r="B59" s="66"/>
      <c r="C59" s="66"/>
      <c r="E59" s="66"/>
      <c r="G59" s="66"/>
    </row>
    <row r="60" spans="1:7" x14ac:dyDescent="0.35">
      <c r="A60" s="60" t="s">
        <v>67</v>
      </c>
      <c r="B60" s="66" t="s">
        <v>53</v>
      </c>
      <c r="C60" s="67">
        <v>7.99</v>
      </c>
      <c r="E60" s="1">
        <v>11.7</v>
      </c>
      <c r="G60" s="1">
        <v>8.4499999999999993</v>
      </c>
    </row>
    <row r="61" spans="1:7" x14ac:dyDescent="0.35">
      <c r="A61" s="66" t="s">
        <v>99</v>
      </c>
      <c r="B61" s="66" t="s">
        <v>54</v>
      </c>
      <c r="C61" s="67">
        <v>6.98</v>
      </c>
      <c r="E61" s="1">
        <v>12.3</v>
      </c>
      <c r="G61" s="1">
        <v>8.5299999999999994</v>
      </c>
    </row>
    <row r="62" spans="1:7" x14ac:dyDescent="0.35">
      <c r="A62" s="59" t="s">
        <v>100</v>
      </c>
      <c r="B62" s="66" t="s">
        <v>55</v>
      </c>
      <c r="C62" s="67">
        <v>8.0299999999999994</v>
      </c>
      <c r="E62" s="1">
        <v>11.4</v>
      </c>
      <c r="G62" s="1">
        <v>9.75</v>
      </c>
    </row>
    <row r="63" spans="1:7" x14ac:dyDescent="0.35">
      <c r="A63" s="66" t="s">
        <v>101</v>
      </c>
      <c r="B63" s="60" t="s">
        <v>58</v>
      </c>
      <c r="C63" s="104">
        <f>AVERAGE(C60:C62)</f>
        <v>7.666666666666667</v>
      </c>
      <c r="E63" s="51">
        <f>AVERAGE(E60:E62)</f>
        <v>11.799999999999999</v>
      </c>
      <c r="G63" s="51">
        <f>AVERAGE(G60:G62)</f>
        <v>8.9099999999999984</v>
      </c>
    </row>
    <row r="64" spans="1:7" x14ac:dyDescent="0.35">
      <c r="A64" s="66" t="s">
        <v>95</v>
      </c>
      <c r="B64" s="66" t="s">
        <v>0</v>
      </c>
      <c r="C64" s="67">
        <f>STDEV(C60,C61,C62)</f>
        <v>0.59500700275991114</v>
      </c>
      <c r="E64" s="1">
        <f>STDEV(E60,E61,E62)</f>
        <v>0.45825756949558433</v>
      </c>
      <c r="G64" s="1">
        <f>STDEV(G60,G61,G62)</f>
        <v>0.72856022400347975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/>
  </sheetViews>
  <sheetFormatPr baseColWidth="10" defaultColWidth="11.453125" defaultRowHeight="14.5" x14ac:dyDescent="0.35"/>
  <cols>
    <col min="2" max="2" width="31.453125" customWidth="1"/>
    <col min="3" max="3" width="34.453125" customWidth="1"/>
  </cols>
  <sheetData>
    <row r="1" spans="1:7" ht="15.5" x14ac:dyDescent="0.35">
      <c r="A1" s="38" t="s">
        <v>166</v>
      </c>
    </row>
    <row r="2" spans="1:7" x14ac:dyDescent="0.35">
      <c r="A2" s="39"/>
      <c r="B2" s="157"/>
      <c r="C2" s="157"/>
      <c r="F2" s="163"/>
      <c r="G2" s="163"/>
    </row>
    <row r="3" spans="1:7" x14ac:dyDescent="0.35">
      <c r="A3" s="39" t="s">
        <v>51</v>
      </c>
      <c r="B3" s="41" t="s">
        <v>75</v>
      </c>
      <c r="C3" s="43" t="s">
        <v>76</v>
      </c>
    </row>
    <row r="4" spans="1:7" x14ac:dyDescent="0.35">
      <c r="A4" s="40" t="s">
        <v>52</v>
      </c>
      <c r="B4" s="41">
        <v>0</v>
      </c>
      <c r="C4" s="41">
        <v>78694</v>
      </c>
    </row>
    <row r="5" spans="1:7" x14ac:dyDescent="0.35">
      <c r="A5" s="40"/>
    </row>
    <row r="6" spans="1:7" x14ac:dyDescent="0.35">
      <c r="A6" s="40" t="s">
        <v>57</v>
      </c>
      <c r="B6" s="41">
        <v>26755</v>
      </c>
      <c r="C6" s="41">
        <v>64102</v>
      </c>
    </row>
    <row r="7" spans="1:7" x14ac:dyDescent="0.35">
      <c r="A7" s="40"/>
    </row>
    <row r="8" spans="1:7" x14ac:dyDescent="0.35">
      <c r="A8" s="40" t="s">
        <v>59</v>
      </c>
      <c r="B8" s="1">
        <v>28307</v>
      </c>
      <c r="C8" s="1">
        <v>18390</v>
      </c>
    </row>
    <row r="9" spans="1:7" x14ac:dyDescent="0.35">
      <c r="A9" s="40"/>
    </row>
    <row r="10" spans="1:7" x14ac:dyDescent="0.35">
      <c r="A10" s="40" t="s">
        <v>60</v>
      </c>
      <c r="B10" s="1">
        <v>37414</v>
      </c>
      <c r="C10" s="1">
        <v>39106</v>
      </c>
    </row>
    <row r="11" spans="1:7" x14ac:dyDescent="0.35">
      <c r="A11" s="40"/>
    </row>
    <row r="12" spans="1:7" x14ac:dyDescent="0.35">
      <c r="A12" s="40" t="s">
        <v>62</v>
      </c>
      <c r="B12" s="1">
        <v>42000</v>
      </c>
      <c r="C12" s="1">
        <v>24358</v>
      </c>
    </row>
    <row r="13" spans="1:7" x14ac:dyDescent="0.35">
      <c r="A13" s="40"/>
    </row>
    <row r="14" spans="1:7" x14ac:dyDescent="0.35">
      <c r="A14" s="40" t="s">
        <v>63</v>
      </c>
      <c r="B14" s="1">
        <v>39639</v>
      </c>
      <c r="C14" s="1">
        <v>26224</v>
      </c>
    </row>
    <row r="15" spans="1:7" x14ac:dyDescent="0.35">
      <c r="A15" s="40"/>
    </row>
    <row r="16" spans="1:7" x14ac:dyDescent="0.35">
      <c r="A16" s="40" t="s">
        <v>64</v>
      </c>
      <c r="B16" s="1">
        <v>35925</v>
      </c>
      <c r="C16" s="1">
        <v>20756</v>
      </c>
    </row>
    <row r="17" spans="1:3" x14ac:dyDescent="0.35">
      <c r="A17" s="40"/>
    </row>
    <row r="18" spans="1:3" x14ac:dyDescent="0.35">
      <c r="A18" s="40" t="s">
        <v>65</v>
      </c>
      <c r="B18" s="1">
        <v>34453</v>
      </c>
      <c r="C18" s="1">
        <v>20907</v>
      </c>
    </row>
    <row r="19" spans="1:3" x14ac:dyDescent="0.35">
      <c r="A19" s="40"/>
    </row>
    <row r="20" spans="1:3" x14ac:dyDescent="0.35">
      <c r="A20" s="40" t="s">
        <v>66</v>
      </c>
      <c r="B20" s="1">
        <v>27061</v>
      </c>
      <c r="C20" s="1">
        <v>10622</v>
      </c>
    </row>
    <row r="21" spans="1:3" x14ac:dyDescent="0.35">
      <c r="A21" s="40"/>
    </row>
    <row r="22" spans="1:3" x14ac:dyDescent="0.35">
      <c r="A22" s="40" t="s">
        <v>67</v>
      </c>
      <c r="B22" s="1">
        <v>50746</v>
      </c>
      <c r="C22" s="1">
        <v>20736</v>
      </c>
    </row>
    <row r="23" spans="1:3" x14ac:dyDescent="0.35">
      <c r="A23" s="40"/>
    </row>
    <row r="24" spans="1:3" x14ac:dyDescent="0.35">
      <c r="A24" s="40" t="s">
        <v>68</v>
      </c>
      <c r="B24" s="1">
        <v>52454</v>
      </c>
      <c r="C24" s="1">
        <v>16649</v>
      </c>
    </row>
    <row r="25" spans="1:3" x14ac:dyDescent="0.35">
      <c r="A25" s="40"/>
    </row>
    <row r="26" spans="1:3" x14ac:dyDescent="0.35">
      <c r="A26" s="40" t="s">
        <v>69</v>
      </c>
      <c r="B26" s="1">
        <v>45938</v>
      </c>
      <c r="C26" s="1">
        <v>17028</v>
      </c>
    </row>
    <row r="27" spans="1:3" x14ac:dyDescent="0.35">
      <c r="A27" s="40"/>
    </row>
    <row r="28" spans="1:3" x14ac:dyDescent="0.35">
      <c r="A28" s="40" t="s">
        <v>70</v>
      </c>
      <c r="B28" s="1">
        <v>44282</v>
      </c>
      <c r="C28" s="1">
        <v>19848</v>
      </c>
    </row>
    <row r="29" spans="1:3" x14ac:dyDescent="0.35">
      <c r="A29" s="40"/>
    </row>
    <row r="30" spans="1:3" x14ac:dyDescent="0.35">
      <c r="A30" s="40" t="s">
        <v>71</v>
      </c>
      <c r="B30" s="1">
        <v>37572</v>
      </c>
      <c r="C30" s="1">
        <v>14957</v>
      </c>
    </row>
    <row r="31" spans="1:3" x14ac:dyDescent="0.35">
      <c r="A31" s="40"/>
    </row>
    <row r="32" spans="1:3" x14ac:dyDescent="0.35">
      <c r="A32" s="40" t="s">
        <v>72</v>
      </c>
      <c r="B32" s="1">
        <v>40896</v>
      </c>
      <c r="C32" s="1">
        <v>33713</v>
      </c>
    </row>
    <row r="33" spans="1:3" x14ac:dyDescent="0.35">
      <c r="A33" s="40"/>
    </row>
    <row r="34" spans="1:3" x14ac:dyDescent="0.35">
      <c r="A34" s="40" t="s">
        <v>74</v>
      </c>
      <c r="B34" s="1">
        <v>31777</v>
      </c>
      <c r="C34" s="1">
        <v>30418</v>
      </c>
    </row>
    <row r="38" spans="1:3" ht="14.25" customHeight="1" x14ac:dyDescent="0.35"/>
    <row r="39" spans="1:3" ht="13.5" customHeight="1" x14ac:dyDescent="0.35"/>
    <row r="42" spans="1:3" ht="17.149999999999999" customHeight="1" x14ac:dyDescent="0.35"/>
    <row r="43" spans="1:3" ht="17.149999999999999" customHeight="1" x14ac:dyDescent="0.35"/>
    <row r="44" spans="1:3" ht="17.149999999999999" customHeight="1" x14ac:dyDescent="0.35"/>
  </sheetData>
  <mergeCells count="2">
    <mergeCell ref="B2:C2"/>
    <mergeCell ref="F2:G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7"/>
  <sheetViews>
    <sheetView workbookViewId="0">
      <selection activeCell="A2" sqref="A2"/>
    </sheetView>
  </sheetViews>
  <sheetFormatPr baseColWidth="10" defaultColWidth="11.453125" defaultRowHeight="14" x14ac:dyDescent="0.3"/>
  <cols>
    <col min="1" max="2" width="19.453125" style="59" customWidth="1"/>
    <col min="3" max="3" width="8.81640625" style="59" customWidth="1"/>
    <col min="4" max="4" width="9.81640625" style="59" customWidth="1"/>
    <col min="5" max="5" width="8.7265625" style="59" customWidth="1"/>
    <col min="6" max="6" width="7.26953125" style="59" customWidth="1"/>
    <col min="7" max="7" width="8.81640625" style="59" customWidth="1"/>
    <col min="8" max="8" width="9.81640625" style="59" customWidth="1"/>
    <col min="9" max="9" width="8.7265625" style="59" customWidth="1"/>
    <col min="10" max="10" width="8.54296875" style="59" customWidth="1"/>
    <col min="11" max="11" width="8.81640625" style="59" customWidth="1"/>
    <col min="12" max="12" width="9.81640625" style="59" customWidth="1"/>
    <col min="13" max="13" width="8.7265625" style="59" customWidth="1"/>
    <col min="14" max="16384" width="11.453125" style="59"/>
  </cols>
  <sheetData>
    <row r="2" spans="1:33" ht="15.5" x14ac:dyDescent="0.35">
      <c r="A2" s="88" t="s">
        <v>167</v>
      </c>
    </row>
    <row r="3" spans="1:33" ht="15" thickBot="1" x14ac:dyDescent="0.4">
      <c r="A3" s="60"/>
      <c r="B3" s="61"/>
      <c r="C3" s="160" t="s">
        <v>147</v>
      </c>
      <c r="D3" s="161"/>
      <c r="E3" s="162"/>
      <c r="G3" s="160" t="s">
        <v>98</v>
      </c>
      <c r="H3" s="161"/>
      <c r="I3" s="162"/>
      <c r="K3" s="160" t="s">
        <v>102</v>
      </c>
      <c r="L3" s="161"/>
      <c r="M3" s="162"/>
    </row>
    <row r="4" spans="1:33" s="65" customFormat="1" ht="56" x14ac:dyDescent="0.3">
      <c r="A4" s="62" t="s">
        <v>51</v>
      </c>
      <c r="B4" s="63"/>
      <c r="C4" s="64" t="s">
        <v>84</v>
      </c>
      <c r="D4" s="64" t="s">
        <v>85</v>
      </c>
      <c r="E4" s="64" t="s">
        <v>86</v>
      </c>
      <c r="G4" s="64" t="s">
        <v>84</v>
      </c>
      <c r="H4" s="64" t="s">
        <v>85</v>
      </c>
      <c r="I4" s="64" t="s">
        <v>86</v>
      </c>
      <c r="K4" s="64" t="s">
        <v>84</v>
      </c>
      <c r="L4" s="64" t="s">
        <v>85</v>
      </c>
      <c r="M4" s="64" t="s">
        <v>86</v>
      </c>
      <c r="P4" s="164" t="s">
        <v>126</v>
      </c>
      <c r="Q4" s="165"/>
      <c r="R4" s="165"/>
      <c r="S4" s="165"/>
      <c r="T4" s="165"/>
      <c r="U4" s="165"/>
      <c r="V4" s="165"/>
      <c r="W4" s="165"/>
      <c r="X4" s="166"/>
      <c r="Y4" s="164" t="s">
        <v>127</v>
      </c>
      <c r="Z4" s="165"/>
      <c r="AA4" s="165"/>
      <c r="AB4" s="165"/>
      <c r="AC4" s="165"/>
      <c r="AD4" s="165"/>
      <c r="AE4" s="165"/>
      <c r="AF4" s="165"/>
      <c r="AG4" s="166"/>
    </row>
    <row r="5" spans="1:33" x14ac:dyDescent="0.3">
      <c r="A5" s="60" t="s">
        <v>52</v>
      </c>
      <c r="B5" s="66" t="s">
        <v>53</v>
      </c>
      <c r="C5" s="89">
        <v>48.3</v>
      </c>
      <c r="D5" s="91">
        <v>1.01</v>
      </c>
      <c r="E5" s="91">
        <v>23</v>
      </c>
      <c r="G5" s="67">
        <v>56.1</v>
      </c>
      <c r="H5" s="67">
        <v>0.97</v>
      </c>
      <c r="I5" s="67">
        <v>23.3</v>
      </c>
      <c r="K5" s="67">
        <v>66.400000000000006</v>
      </c>
      <c r="L5" s="67">
        <v>0.83</v>
      </c>
      <c r="M5" s="67">
        <v>20.7</v>
      </c>
      <c r="P5" s="125">
        <v>1.01</v>
      </c>
      <c r="Q5" s="126">
        <v>1.01</v>
      </c>
      <c r="R5" s="126">
        <v>1.1200000000000001</v>
      </c>
      <c r="S5" s="126">
        <v>1</v>
      </c>
      <c r="T5" s="126">
        <v>0.8</v>
      </c>
      <c r="U5" s="126">
        <v>0.7</v>
      </c>
      <c r="V5" s="126">
        <v>0.8</v>
      </c>
      <c r="W5" s="126">
        <v>0.6</v>
      </c>
      <c r="X5" s="127">
        <v>0.8</v>
      </c>
      <c r="Y5" s="125">
        <v>23</v>
      </c>
      <c r="Z5" s="126">
        <v>24.5</v>
      </c>
      <c r="AA5" s="126">
        <v>24.5</v>
      </c>
      <c r="AB5" s="126">
        <v>23.3</v>
      </c>
      <c r="AC5" s="126">
        <v>22.3</v>
      </c>
      <c r="AD5" s="126">
        <v>23</v>
      </c>
      <c r="AE5" s="126">
        <v>20.7</v>
      </c>
      <c r="AF5" s="126">
        <v>20</v>
      </c>
      <c r="AG5" s="127">
        <v>18.2</v>
      </c>
    </row>
    <row r="6" spans="1:33" x14ac:dyDescent="0.3">
      <c r="A6" s="68" t="s">
        <v>87</v>
      </c>
      <c r="B6" s="66" t="s">
        <v>54</v>
      </c>
      <c r="C6" s="89">
        <v>58.7</v>
      </c>
      <c r="D6" s="91">
        <v>1.01</v>
      </c>
      <c r="E6" s="91">
        <v>24.5</v>
      </c>
      <c r="G6" s="67">
        <v>55</v>
      </c>
      <c r="H6" s="67">
        <v>0.82</v>
      </c>
      <c r="I6" s="67">
        <v>22.3</v>
      </c>
      <c r="K6" s="67">
        <v>76.099999999999994</v>
      </c>
      <c r="L6" s="67">
        <v>0.63</v>
      </c>
      <c r="M6" s="67">
        <v>20</v>
      </c>
      <c r="P6" s="125">
        <v>8.1999999999999993</v>
      </c>
      <c r="Q6" s="126">
        <v>8.6999999999999993</v>
      </c>
      <c r="R6" s="126">
        <v>8.4</v>
      </c>
      <c r="S6" s="126">
        <v>6</v>
      </c>
      <c r="T6" s="126">
        <v>6.8</v>
      </c>
      <c r="U6" s="126">
        <v>6.5</v>
      </c>
      <c r="V6" s="126">
        <v>6.4</v>
      </c>
      <c r="W6" s="126">
        <v>5.8</v>
      </c>
      <c r="X6" s="127">
        <v>5.6</v>
      </c>
      <c r="Y6" s="125">
        <v>21.8</v>
      </c>
      <c r="Z6" s="126">
        <v>21.2</v>
      </c>
      <c r="AA6" s="126">
        <v>21</v>
      </c>
      <c r="AB6" s="126">
        <v>20.2</v>
      </c>
      <c r="AC6" s="126">
        <v>21.4</v>
      </c>
      <c r="AD6" s="126">
        <v>21.6</v>
      </c>
      <c r="AE6" s="126">
        <v>18.2</v>
      </c>
      <c r="AF6" s="126">
        <v>19</v>
      </c>
      <c r="AG6" s="127">
        <v>17.3</v>
      </c>
    </row>
    <row r="7" spans="1:33" x14ac:dyDescent="0.3">
      <c r="A7" s="66"/>
      <c r="B7" s="66" t="s">
        <v>55</v>
      </c>
      <c r="C7" s="89">
        <v>62.1</v>
      </c>
      <c r="D7" s="91">
        <v>1.1200000000000001</v>
      </c>
      <c r="E7" s="91">
        <v>24.5</v>
      </c>
      <c r="G7" s="67">
        <v>59.2</v>
      </c>
      <c r="H7" s="67">
        <v>0.74</v>
      </c>
      <c r="I7" s="67">
        <v>23</v>
      </c>
      <c r="K7" s="67">
        <v>74.3</v>
      </c>
      <c r="L7" s="67">
        <v>0.78</v>
      </c>
      <c r="M7" s="67">
        <v>18.2</v>
      </c>
      <c r="P7" s="125">
        <v>12.4</v>
      </c>
      <c r="Q7" s="126">
        <v>12.8</v>
      </c>
      <c r="R7" s="126">
        <v>12.8</v>
      </c>
      <c r="S7" s="126">
        <v>12.1</v>
      </c>
      <c r="T7" s="126">
        <v>11.4</v>
      </c>
      <c r="U7" s="126">
        <v>11.1</v>
      </c>
      <c r="V7" s="126">
        <v>10.199999999999999</v>
      </c>
      <c r="W7" s="126">
        <v>10</v>
      </c>
      <c r="X7" s="127">
        <v>9.1</v>
      </c>
      <c r="Y7" s="125">
        <v>16.7</v>
      </c>
      <c r="Z7" s="126">
        <v>16.100000000000001</v>
      </c>
      <c r="AA7" s="126">
        <v>16.3</v>
      </c>
      <c r="AB7" s="126">
        <v>16.899999999999999</v>
      </c>
      <c r="AC7" s="126">
        <v>15.6</v>
      </c>
      <c r="AD7" s="126">
        <v>15.5</v>
      </c>
      <c r="AE7" s="126">
        <v>13.8</v>
      </c>
      <c r="AF7" s="126">
        <v>14</v>
      </c>
      <c r="AG7" s="127">
        <v>13.8</v>
      </c>
    </row>
    <row r="8" spans="1:33" x14ac:dyDescent="0.3">
      <c r="A8" s="66"/>
      <c r="B8" s="60" t="s">
        <v>56</v>
      </c>
      <c r="C8" s="93">
        <v>56.4</v>
      </c>
      <c r="D8" s="97">
        <v>1</v>
      </c>
      <c r="E8" s="95">
        <v>24</v>
      </c>
      <c r="G8" s="71">
        <f>AVERAGE(G5:G7)</f>
        <v>56.766666666666673</v>
      </c>
      <c r="H8" s="72">
        <f>AVERAGE(H5:H7)</f>
        <v>0.84333333333333338</v>
      </c>
      <c r="I8" s="73">
        <f>AVERAGE(I5:I7)</f>
        <v>22.866666666666664</v>
      </c>
      <c r="K8" s="71">
        <f>AVERAGE(K5:K7)</f>
        <v>72.266666666666666</v>
      </c>
      <c r="L8" s="72">
        <f>AVERAGE(L5:L7)</f>
        <v>0.7466666666666667</v>
      </c>
      <c r="M8" s="73">
        <f>AVERAGE(M5:M7)</f>
        <v>19.633333333333336</v>
      </c>
      <c r="P8" s="125">
        <v>26</v>
      </c>
      <c r="Q8" s="126">
        <v>25.9</v>
      </c>
      <c r="R8" s="126">
        <v>24.9</v>
      </c>
      <c r="S8" s="126">
        <v>20</v>
      </c>
      <c r="T8" s="126">
        <v>20.6</v>
      </c>
      <c r="U8" s="126">
        <v>21.2</v>
      </c>
      <c r="V8" s="126">
        <v>15.7</v>
      </c>
      <c r="W8" s="126">
        <v>19</v>
      </c>
      <c r="X8" s="127">
        <v>19.399999999999999</v>
      </c>
      <c r="Y8" s="125">
        <v>7.8</v>
      </c>
      <c r="Z8" s="126">
        <v>8.1</v>
      </c>
      <c r="AA8" s="126">
        <v>7.8</v>
      </c>
      <c r="AB8" s="126">
        <v>7.8</v>
      </c>
      <c r="AC8" s="126">
        <v>7.8</v>
      </c>
      <c r="AD8" s="126">
        <v>7.4</v>
      </c>
      <c r="AE8" s="126">
        <v>5.6</v>
      </c>
      <c r="AF8" s="126">
        <v>6.1</v>
      </c>
      <c r="AG8" s="127">
        <v>7.1</v>
      </c>
    </row>
    <row r="9" spans="1:33" x14ac:dyDescent="0.3">
      <c r="A9" s="66"/>
      <c r="B9" s="66" t="s">
        <v>0</v>
      </c>
      <c r="C9" s="90">
        <v>7.189807600578308</v>
      </c>
      <c r="D9" s="92">
        <v>6.3508529610858885E-2</v>
      </c>
      <c r="E9" s="92">
        <v>0.8660254037844386</v>
      </c>
      <c r="G9" s="67">
        <f>STDEV(G5,G6,G7)</f>
        <v>2.1779194965226192</v>
      </c>
      <c r="H9" s="67">
        <f>STDEV(H5,H6,H7)</f>
        <v>0.11676186592091257</v>
      </c>
      <c r="I9" s="67">
        <f>STDEV(I5,I6,I7)</f>
        <v>0.51316014394468823</v>
      </c>
      <c r="K9" s="67">
        <f>STDEV(K5,K6,K7)</f>
        <v>5.1597803570823899</v>
      </c>
      <c r="L9" s="67">
        <f>STDEV(L5,L6,L7)</f>
        <v>0.1040832999733057</v>
      </c>
      <c r="M9" s="67">
        <f>STDEV(M5,M6,M7)</f>
        <v>1.2897028081435402</v>
      </c>
      <c r="P9" s="125">
        <v>30</v>
      </c>
      <c r="Q9" s="126">
        <v>29.3</v>
      </c>
      <c r="R9" s="126">
        <v>27.5</v>
      </c>
      <c r="S9" s="126">
        <v>25</v>
      </c>
      <c r="T9" s="126">
        <v>23.7</v>
      </c>
      <c r="U9" s="126">
        <v>24.1</v>
      </c>
      <c r="V9" s="126">
        <v>22.8</v>
      </c>
      <c r="W9" s="126">
        <v>23.1</v>
      </c>
      <c r="X9" s="127">
        <v>21.8</v>
      </c>
      <c r="Y9" s="125">
        <v>9.5</v>
      </c>
      <c r="Z9" s="126">
        <v>9</v>
      </c>
      <c r="AA9" s="126">
        <v>9</v>
      </c>
      <c r="AB9" s="126">
        <v>8.4</v>
      </c>
      <c r="AC9" s="126">
        <v>7.9</v>
      </c>
      <c r="AD9" s="126">
        <v>8.6</v>
      </c>
      <c r="AE9" s="126">
        <v>7.8</v>
      </c>
      <c r="AF9" s="126">
        <v>7.4</v>
      </c>
      <c r="AG9" s="127">
        <v>8.1</v>
      </c>
    </row>
    <row r="10" spans="1:33" x14ac:dyDescent="0.3">
      <c r="A10" s="66"/>
      <c r="B10" s="66"/>
      <c r="C10" s="89"/>
      <c r="D10" s="81"/>
      <c r="E10" s="81"/>
      <c r="G10" s="89"/>
      <c r="H10" s="81"/>
      <c r="I10" s="81"/>
      <c r="K10" s="89"/>
      <c r="L10" s="81"/>
      <c r="M10" s="81"/>
      <c r="P10" s="125">
        <v>19.3</v>
      </c>
      <c r="Q10" s="126">
        <v>18.899999999999999</v>
      </c>
      <c r="R10" s="126">
        <v>20.5</v>
      </c>
      <c r="S10" s="126">
        <v>15.6</v>
      </c>
      <c r="T10" s="126">
        <v>17</v>
      </c>
      <c r="U10" s="126">
        <v>17.2</v>
      </c>
      <c r="V10" s="126">
        <v>15.1</v>
      </c>
      <c r="W10" s="126">
        <v>15.4</v>
      </c>
      <c r="X10" s="127">
        <v>15.2</v>
      </c>
      <c r="Y10" s="125">
        <v>11.3</v>
      </c>
      <c r="Z10" s="126">
        <v>11.8</v>
      </c>
      <c r="AA10" s="126">
        <v>12.7</v>
      </c>
      <c r="AB10" s="126">
        <v>12.9</v>
      </c>
      <c r="AC10" s="126">
        <v>12.4</v>
      </c>
      <c r="AD10" s="126">
        <v>13.1</v>
      </c>
      <c r="AE10" s="126">
        <v>12.2</v>
      </c>
      <c r="AF10" s="126">
        <v>13.3</v>
      </c>
      <c r="AG10" s="127">
        <v>12.6</v>
      </c>
    </row>
    <row r="11" spans="1:33" x14ac:dyDescent="0.3">
      <c r="A11" s="60" t="s">
        <v>57</v>
      </c>
      <c r="B11" s="66" t="s">
        <v>53</v>
      </c>
      <c r="C11" s="89">
        <v>48</v>
      </c>
      <c r="D11" s="81">
        <v>8.2100000000000009</v>
      </c>
      <c r="E11" s="81">
        <v>21.8</v>
      </c>
      <c r="G11" s="67">
        <v>64.8</v>
      </c>
      <c r="H11" s="67">
        <v>6.02</v>
      </c>
      <c r="I11" s="67">
        <v>20.2</v>
      </c>
      <c r="K11" s="67">
        <v>46.4</v>
      </c>
      <c r="L11" s="67">
        <v>6.44</v>
      </c>
      <c r="M11" s="67">
        <v>18.2</v>
      </c>
      <c r="P11" s="125">
        <v>20.2</v>
      </c>
      <c r="Q11" s="126">
        <v>21.7</v>
      </c>
      <c r="R11" s="126">
        <v>20.9</v>
      </c>
      <c r="S11" s="126">
        <v>18.2</v>
      </c>
      <c r="T11" s="126">
        <v>16.7</v>
      </c>
      <c r="U11" s="126">
        <v>17.5</v>
      </c>
      <c r="V11" s="126">
        <v>15.4</v>
      </c>
      <c r="W11" s="126">
        <v>16.600000000000001</v>
      </c>
      <c r="X11" s="127">
        <v>17</v>
      </c>
      <c r="Y11" s="125">
        <v>8.6</v>
      </c>
      <c r="Z11" s="126">
        <v>8.8000000000000007</v>
      </c>
      <c r="AA11" s="126">
        <v>8.3000000000000007</v>
      </c>
      <c r="AB11" s="126">
        <v>10.9</v>
      </c>
      <c r="AC11" s="126">
        <v>10.199999999999999</v>
      </c>
      <c r="AD11" s="126">
        <v>10.9</v>
      </c>
      <c r="AE11" s="126">
        <v>7.5</v>
      </c>
      <c r="AF11" s="126">
        <v>8.8000000000000007</v>
      </c>
      <c r="AG11" s="127">
        <v>8.1</v>
      </c>
    </row>
    <row r="12" spans="1:33" x14ac:dyDescent="0.3">
      <c r="A12" s="68" t="s">
        <v>87</v>
      </c>
      <c r="B12" s="66" t="s">
        <v>54</v>
      </c>
      <c r="C12" s="89">
        <v>47</v>
      </c>
      <c r="D12" s="81">
        <v>8.74</v>
      </c>
      <c r="E12" s="81">
        <v>21.2</v>
      </c>
      <c r="G12" s="67">
        <v>57.4</v>
      </c>
      <c r="H12" s="67">
        <v>6.76</v>
      </c>
      <c r="I12" s="67">
        <v>21.4</v>
      </c>
      <c r="K12" s="67">
        <v>50.6</v>
      </c>
      <c r="L12" s="67">
        <v>5.75</v>
      </c>
      <c r="M12" s="67">
        <v>19</v>
      </c>
      <c r="P12" s="125">
        <v>24.9</v>
      </c>
      <c r="Q12" s="126">
        <v>22.1</v>
      </c>
      <c r="R12" s="126">
        <v>22.6</v>
      </c>
      <c r="S12" s="126">
        <v>29.7</v>
      </c>
      <c r="T12" s="126">
        <v>27.3</v>
      </c>
      <c r="U12" s="126">
        <v>27.9</v>
      </c>
      <c r="V12" s="126">
        <v>22.9</v>
      </c>
      <c r="W12" s="126">
        <v>22.3</v>
      </c>
      <c r="X12" s="127">
        <v>21.3</v>
      </c>
      <c r="Y12" s="125">
        <v>9.1</v>
      </c>
      <c r="Z12" s="126">
        <v>7.7</v>
      </c>
      <c r="AA12" s="126">
        <v>8.3000000000000007</v>
      </c>
      <c r="AB12" s="126">
        <v>8.1999999999999993</v>
      </c>
      <c r="AC12" s="126">
        <v>8.4</v>
      </c>
      <c r="AD12" s="126">
        <v>8.6</v>
      </c>
      <c r="AE12" s="126">
        <v>7.4</v>
      </c>
      <c r="AF12" s="126">
        <v>6.7</v>
      </c>
      <c r="AG12" s="127">
        <v>6</v>
      </c>
    </row>
    <row r="13" spans="1:33" ht="14.5" thickBot="1" x14ac:dyDescent="0.35">
      <c r="A13" s="66" t="s">
        <v>107</v>
      </c>
      <c r="B13" s="66" t="s">
        <v>55</v>
      </c>
      <c r="C13" s="89">
        <v>46</v>
      </c>
      <c r="D13" s="81">
        <v>8.4</v>
      </c>
      <c r="E13" s="81">
        <v>21</v>
      </c>
      <c r="G13" s="67">
        <v>55.4</v>
      </c>
      <c r="H13" s="67">
        <v>6.5</v>
      </c>
      <c r="I13" s="67">
        <v>21.6</v>
      </c>
      <c r="K13" s="67">
        <v>50.5</v>
      </c>
      <c r="L13" s="67">
        <v>5.6</v>
      </c>
      <c r="M13" s="67">
        <v>17.3</v>
      </c>
      <c r="P13" s="128">
        <v>25.2</v>
      </c>
      <c r="Q13" s="129">
        <v>23.9</v>
      </c>
      <c r="R13" s="129">
        <v>26.3</v>
      </c>
      <c r="S13" s="129">
        <v>25.9</v>
      </c>
      <c r="T13" s="129">
        <v>26.7</v>
      </c>
      <c r="U13" s="129">
        <v>25.6</v>
      </c>
      <c r="V13" s="129">
        <v>21</v>
      </c>
      <c r="W13" s="129">
        <v>21.7</v>
      </c>
      <c r="X13" s="130">
        <v>21.9</v>
      </c>
      <c r="Y13" s="128">
        <v>7.2</v>
      </c>
      <c r="Z13" s="129">
        <v>7.6</v>
      </c>
      <c r="AA13" s="129">
        <v>7.9</v>
      </c>
      <c r="AB13" s="129">
        <v>8</v>
      </c>
      <c r="AC13" s="129">
        <v>7.8</v>
      </c>
      <c r="AD13" s="129">
        <v>8.5</v>
      </c>
      <c r="AE13" s="129">
        <v>5.7</v>
      </c>
      <c r="AF13" s="129">
        <v>6.7</v>
      </c>
      <c r="AG13" s="130">
        <v>6.9</v>
      </c>
    </row>
    <row r="14" spans="1:33" x14ac:dyDescent="0.3">
      <c r="A14" s="68"/>
      <c r="B14" s="60" t="s">
        <v>58</v>
      </c>
      <c r="C14" s="94">
        <v>47</v>
      </c>
      <c r="D14" s="98">
        <v>8.5</v>
      </c>
      <c r="E14" s="70">
        <v>21.333333333333332</v>
      </c>
      <c r="G14" s="71">
        <f>AVERAGE(G11:G13)</f>
        <v>59.199999999999996</v>
      </c>
      <c r="H14" s="72">
        <f>AVERAGE(H11:H13)</f>
        <v>6.4266666666666667</v>
      </c>
      <c r="I14" s="73">
        <f>AVERAGE(I11:I13)</f>
        <v>21.066666666666666</v>
      </c>
      <c r="K14" s="71">
        <f>AVERAGE(K11:K13)</f>
        <v>49.166666666666664</v>
      </c>
      <c r="L14" s="72">
        <f>AVERAGE(L11:L13)</f>
        <v>5.93</v>
      </c>
      <c r="M14" s="73">
        <f>AVERAGE(M11:M13)</f>
        <v>18.166666666666668</v>
      </c>
    </row>
    <row r="15" spans="1:33" x14ac:dyDescent="0.3">
      <c r="A15" s="66"/>
      <c r="B15" s="66" t="s">
        <v>0</v>
      </c>
      <c r="C15" s="89">
        <v>1</v>
      </c>
      <c r="D15" s="92">
        <v>0.26851443164195071</v>
      </c>
      <c r="E15" s="81">
        <v>0.41633319989322704</v>
      </c>
      <c r="G15" s="67">
        <f>STDEV(G11,G12,G13)</f>
        <v>4.9517673612559783</v>
      </c>
      <c r="H15" s="67">
        <f>STDEV(H11,H12,H13)</f>
        <v>0.37541088600802913</v>
      </c>
      <c r="I15" s="67">
        <f>STDEV(I11,I12,I13)</f>
        <v>0.75718777944003712</v>
      </c>
      <c r="K15" s="67">
        <f>STDEV(K11,K12,K13)</f>
        <v>2.3965252624024935</v>
      </c>
      <c r="L15" s="67">
        <f>STDEV(L11,L12,L13)</f>
        <v>0.4479955356920427</v>
      </c>
      <c r="M15" s="67">
        <f>STDEV(M11,M12,M13)</f>
        <v>0.85049005481153783</v>
      </c>
      <c r="P15" s="117" t="s">
        <v>128</v>
      </c>
      <c r="Q15" s="117" t="s">
        <v>129</v>
      </c>
      <c r="R15" s="117" t="s">
        <v>130</v>
      </c>
    </row>
    <row r="16" spans="1:33" x14ac:dyDescent="0.3">
      <c r="A16" s="66"/>
      <c r="B16" s="66"/>
      <c r="C16" s="89"/>
      <c r="D16" s="81"/>
      <c r="E16" s="81"/>
      <c r="G16" s="89"/>
      <c r="H16" s="81"/>
      <c r="I16" s="81"/>
      <c r="K16" s="89"/>
      <c r="L16" s="81"/>
      <c r="M16" s="81"/>
      <c r="O16" s="59" t="s">
        <v>131</v>
      </c>
      <c r="P16" s="59">
        <f>AVERAGE(P5:X5)</f>
        <v>0.87111111111111106</v>
      </c>
      <c r="Q16" s="59">
        <f>AVERAGE(Y5:AG5)</f>
        <v>22.166666666666664</v>
      </c>
      <c r="R16" s="59">
        <f>P16/Q16</f>
        <v>3.9298245614035089E-2</v>
      </c>
    </row>
    <row r="17" spans="1:18" x14ac:dyDescent="0.3">
      <c r="A17" s="60" t="s">
        <v>88</v>
      </c>
      <c r="B17" s="66" t="s">
        <v>53</v>
      </c>
      <c r="C17" s="89">
        <v>45.2</v>
      </c>
      <c r="D17" s="81">
        <v>12.4</v>
      </c>
      <c r="E17" s="81">
        <v>16.7</v>
      </c>
      <c r="G17" s="67">
        <v>43.3</v>
      </c>
      <c r="H17" s="67">
        <v>12.1</v>
      </c>
      <c r="I17" s="67">
        <v>16.899999999999999</v>
      </c>
      <c r="K17" s="67">
        <v>48.1</v>
      </c>
      <c r="L17" s="67">
        <v>10.199999999999999</v>
      </c>
      <c r="M17" s="67">
        <v>13.8</v>
      </c>
      <c r="O17" s="59" t="s">
        <v>132</v>
      </c>
      <c r="P17" s="59">
        <f t="shared" ref="P17:P24" si="0">AVERAGE(P6:X6)</f>
        <v>6.9333333333333327</v>
      </c>
      <c r="Q17" s="59">
        <f t="shared" ref="Q17:Q24" si="1">AVERAGE(Y6:AG6)</f>
        <v>20.188888888888886</v>
      </c>
      <c r="R17" s="59">
        <f t="shared" ref="R17:R24" si="2">P17/Q17</f>
        <v>0.34342322509631262</v>
      </c>
    </row>
    <row r="18" spans="1:18" x14ac:dyDescent="0.3">
      <c r="A18" s="68" t="s">
        <v>87</v>
      </c>
      <c r="B18" s="66" t="s">
        <v>54</v>
      </c>
      <c r="C18" s="89">
        <v>45.7</v>
      </c>
      <c r="D18" s="81">
        <v>12.8</v>
      </c>
      <c r="E18" s="81">
        <v>16.100000000000001</v>
      </c>
      <c r="G18" s="67">
        <v>44.6</v>
      </c>
      <c r="H18" s="67">
        <v>11.4</v>
      </c>
      <c r="I18" s="67">
        <v>15.6</v>
      </c>
      <c r="K18" s="67">
        <v>47.4</v>
      </c>
      <c r="L18" s="67">
        <v>9.98</v>
      </c>
      <c r="M18" s="67">
        <v>14</v>
      </c>
      <c r="O18" s="59" t="s">
        <v>133</v>
      </c>
      <c r="P18" s="59">
        <f t="shared" si="0"/>
        <v>11.322222222222221</v>
      </c>
      <c r="Q18" s="59">
        <f t="shared" si="1"/>
        <v>15.41111111111111</v>
      </c>
      <c r="R18" s="59">
        <f t="shared" si="2"/>
        <v>0.73467916366258113</v>
      </c>
    </row>
    <row r="19" spans="1:18" x14ac:dyDescent="0.3">
      <c r="A19" s="68" t="s">
        <v>107</v>
      </c>
      <c r="B19" s="66" t="s">
        <v>55</v>
      </c>
      <c r="C19" s="89">
        <v>39.4</v>
      </c>
      <c r="D19" s="81">
        <v>12.8</v>
      </c>
      <c r="E19" s="81">
        <v>16.3</v>
      </c>
      <c r="G19" s="67">
        <v>46.9</v>
      </c>
      <c r="H19" s="67">
        <v>11.1</v>
      </c>
      <c r="I19" s="67">
        <v>15.5</v>
      </c>
      <c r="K19" s="67">
        <v>56.7</v>
      </c>
      <c r="L19" s="67">
        <v>9.07</v>
      </c>
      <c r="M19" s="67">
        <v>13.8</v>
      </c>
      <c r="O19" s="59" t="s">
        <v>134</v>
      </c>
      <c r="P19" s="59">
        <f t="shared" si="0"/>
        <v>21.411111111111111</v>
      </c>
      <c r="Q19" s="59">
        <f t="shared" si="1"/>
        <v>7.2777777777777777</v>
      </c>
      <c r="R19" s="59">
        <f t="shared" si="2"/>
        <v>2.9419847328244275</v>
      </c>
    </row>
    <row r="20" spans="1:18" x14ac:dyDescent="0.3">
      <c r="A20" s="68" t="s">
        <v>91</v>
      </c>
      <c r="B20" s="60" t="s">
        <v>58</v>
      </c>
      <c r="C20" s="71">
        <v>43.433333333333337</v>
      </c>
      <c r="D20" s="69">
        <v>12.666666666666666</v>
      </c>
      <c r="E20" s="70">
        <v>16.366666666666664</v>
      </c>
      <c r="G20" s="71">
        <f>AVERAGE(G17:G19)</f>
        <v>44.933333333333337</v>
      </c>
      <c r="H20" s="72">
        <f>AVERAGE(H17:H19)</f>
        <v>11.533333333333333</v>
      </c>
      <c r="I20" s="73">
        <f>AVERAGE(I17:I19)</f>
        <v>16</v>
      </c>
      <c r="K20" s="71">
        <f>AVERAGE(K17:K19)</f>
        <v>50.733333333333327</v>
      </c>
      <c r="L20" s="72">
        <f>AVERAGE(L17:L19)</f>
        <v>9.75</v>
      </c>
      <c r="M20" s="73">
        <f>AVERAGE(M17:M19)</f>
        <v>13.866666666666667</v>
      </c>
      <c r="O20" s="59" t="s">
        <v>135</v>
      </c>
      <c r="P20" s="59">
        <f t="shared" si="0"/>
        <v>25.255555555555556</v>
      </c>
      <c r="Q20" s="59">
        <f t="shared" si="1"/>
        <v>8.4111111111111097</v>
      </c>
      <c r="R20" s="59">
        <f t="shared" si="2"/>
        <v>3.0026420079260245</v>
      </c>
    </row>
    <row r="21" spans="1:18" x14ac:dyDescent="0.3">
      <c r="A21" s="66"/>
      <c r="B21" s="66" t="s">
        <v>0</v>
      </c>
      <c r="C21" s="67">
        <v>3.5019042438840828</v>
      </c>
      <c r="D21" s="81">
        <v>0.23094010767585052</v>
      </c>
      <c r="E21" s="81">
        <v>0.30550504633038827</v>
      </c>
      <c r="G21" s="67">
        <f>STDEV(G17,G18,G19)</f>
        <v>1.8230011885167092</v>
      </c>
      <c r="H21" s="67">
        <f>STDEV(H17,H18,H19)</f>
        <v>0.51316014394468834</v>
      </c>
      <c r="I21" s="67">
        <f>STDEV(I17,I18,I19)</f>
        <v>0.78102496759066464</v>
      </c>
      <c r="K21" s="67">
        <f>STDEV(K17,K18,K19)</f>
        <v>5.1791247651831434</v>
      </c>
      <c r="L21" s="67">
        <f>STDEV(L17,L18,L19)</f>
        <v>0.599082632030006</v>
      </c>
      <c r="M21" s="67">
        <f>STDEV(M17,M18,M19)</f>
        <v>0.11547005383792475</v>
      </c>
      <c r="O21" s="59" t="s">
        <v>136</v>
      </c>
      <c r="P21" s="59">
        <f t="shared" si="0"/>
        <v>17.133333333333333</v>
      </c>
      <c r="Q21" s="59">
        <f t="shared" si="1"/>
        <v>12.477777777777776</v>
      </c>
      <c r="R21" s="59">
        <f t="shared" si="2"/>
        <v>1.3731077471059663</v>
      </c>
    </row>
    <row r="22" spans="1:18" x14ac:dyDescent="0.3">
      <c r="A22" s="66"/>
      <c r="B22" s="66"/>
      <c r="C22" s="89"/>
      <c r="D22" s="81"/>
      <c r="E22" s="81"/>
      <c r="G22" s="89"/>
      <c r="H22" s="81"/>
      <c r="I22" s="81"/>
      <c r="K22" s="89"/>
      <c r="L22" s="81"/>
      <c r="M22" s="81"/>
      <c r="O22" s="59" t="s">
        <v>137</v>
      </c>
      <c r="P22" s="59">
        <f t="shared" si="0"/>
        <v>18.244444444444444</v>
      </c>
      <c r="Q22" s="59">
        <f t="shared" si="1"/>
        <v>9.12222222222222</v>
      </c>
      <c r="R22" s="59">
        <f t="shared" si="2"/>
        <v>2.0000000000000004</v>
      </c>
    </row>
    <row r="23" spans="1:18" x14ac:dyDescent="0.3">
      <c r="A23" s="60" t="s">
        <v>60</v>
      </c>
      <c r="B23" s="66" t="s">
        <v>53</v>
      </c>
      <c r="C23" s="89">
        <v>38.200000000000003</v>
      </c>
      <c r="D23" s="81">
        <v>26</v>
      </c>
      <c r="E23" s="81">
        <v>7.78</v>
      </c>
      <c r="G23" s="67">
        <v>41.4</v>
      </c>
      <c r="H23" s="67">
        <v>20</v>
      </c>
      <c r="I23" s="67">
        <v>7.8</v>
      </c>
      <c r="K23" s="67">
        <v>55.1</v>
      </c>
      <c r="L23" s="67">
        <v>15.7</v>
      </c>
      <c r="M23" s="67">
        <v>5.56</v>
      </c>
      <c r="O23" s="59" t="s">
        <v>138</v>
      </c>
      <c r="P23" s="59">
        <f t="shared" si="0"/>
        <v>24.555555555555557</v>
      </c>
      <c r="Q23" s="59">
        <f t="shared" si="1"/>
        <v>7.8222222222222211</v>
      </c>
      <c r="R23" s="59">
        <f t="shared" si="2"/>
        <v>3.1392045454545463</v>
      </c>
    </row>
    <row r="24" spans="1:18" x14ac:dyDescent="0.3">
      <c r="A24" s="68" t="s">
        <v>87</v>
      </c>
      <c r="B24" s="66" t="s">
        <v>54</v>
      </c>
      <c r="C24" s="89">
        <v>34.700000000000003</v>
      </c>
      <c r="D24" s="81">
        <v>25.9</v>
      </c>
      <c r="E24" s="81">
        <v>8.1199999999999992</v>
      </c>
      <c r="G24" s="67">
        <v>37.700000000000003</v>
      </c>
      <c r="H24" s="67">
        <v>20.6</v>
      </c>
      <c r="I24" s="67">
        <v>7.79</v>
      </c>
      <c r="K24" s="67">
        <v>44.9</v>
      </c>
      <c r="L24" s="67">
        <v>19</v>
      </c>
      <c r="M24" s="67">
        <v>6.07</v>
      </c>
      <c r="O24" s="59" t="s">
        <v>139</v>
      </c>
      <c r="P24" s="59">
        <f t="shared" si="0"/>
        <v>24.244444444444444</v>
      </c>
      <c r="Q24" s="59">
        <f t="shared" si="1"/>
        <v>7.366666666666668</v>
      </c>
      <c r="R24" s="59">
        <f t="shared" si="2"/>
        <v>3.2911010558069376</v>
      </c>
    </row>
    <row r="25" spans="1:18" x14ac:dyDescent="0.3">
      <c r="A25" s="68" t="s">
        <v>107</v>
      </c>
      <c r="B25" s="66" t="s">
        <v>55</v>
      </c>
      <c r="C25" s="89">
        <v>35.6</v>
      </c>
      <c r="D25" s="81">
        <v>24.9</v>
      </c>
      <c r="E25" s="81">
        <v>7.8</v>
      </c>
      <c r="G25" s="67">
        <v>33.799999999999997</v>
      </c>
      <c r="H25" s="67">
        <v>21.2</v>
      </c>
      <c r="I25" s="67">
        <v>7.42</v>
      </c>
      <c r="K25" s="67">
        <v>39.4</v>
      </c>
      <c r="L25" s="67">
        <v>19.399999999999999</v>
      </c>
      <c r="M25" s="67">
        <v>7.11</v>
      </c>
    </row>
    <row r="26" spans="1:18" x14ac:dyDescent="0.3">
      <c r="A26" s="68" t="s">
        <v>92</v>
      </c>
      <c r="B26" s="60" t="s">
        <v>58</v>
      </c>
      <c r="C26" s="71">
        <v>36.166666666666664</v>
      </c>
      <c r="D26" s="69">
        <v>25.599999999999998</v>
      </c>
      <c r="E26" s="70">
        <v>7.8999999999999995</v>
      </c>
      <c r="G26" s="71">
        <f>AVERAGE(G23:G25)</f>
        <v>37.633333333333333</v>
      </c>
      <c r="H26" s="72">
        <f>AVERAGE(H23:H25)</f>
        <v>20.599999999999998</v>
      </c>
      <c r="I26" s="73">
        <f>AVERAGE(I23:I25)</f>
        <v>7.669999999999999</v>
      </c>
      <c r="K26" s="71">
        <f>AVERAGE(K23:K25)</f>
        <v>46.466666666666669</v>
      </c>
      <c r="L26" s="72">
        <f>AVERAGE(L23:L25)</f>
        <v>18.033333333333335</v>
      </c>
      <c r="M26" s="73">
        <f>AVERAGE(M23:M25)</f>
        <v>6.2466666666666661</v>
      </c>
    </row>
    <row r="27" spans="1:18" x14ac:dyDescent="0.3">
      <c r="A27" s="66"/>
      <c r="B27" s="66" t="s">
        <v>0</v>
      </c>
      <c r="C27" s="67">
        <v>1.8175074506954116</v>
      </c>
      <c r="D27" s="81">
        <v>0.60827625302982247</v>
      </c>
      <c r="E27" s="81">
        <v>0.19078784028338863</v>
      </c>
      <c r="G27" s="67">
        <f>STDEV(G23,G24,G25)</f>
        <v>3.8004385711827178</v>
      </c>
      <c r="H27" s="67">
        <f>STDEV(H23,H24,H25)</f>
        <v>0.59999999999999964</v>
      </c>
      <c r="I27" s="67">
        <f>STDEV(I23,I24,I25)</f>
        <v>0.21656407827707713</v>
      </c>
      <c r="K27" s="67">
        <f>STDEV(K23,K24,K25)</f>
        <v>7.9663877217552708</v>
      </c>
      <c r="L27" s="67">
        <f>STDEV(L23,L24,L25)</f>
        <v>2.0305992547357374</v>
      </c>
      <c r="M27" s="67">
        <f>STDEV(M23,M24,M25)</f>
        <v>0.78995780478032107</v>
      </c>
    </row>
    <row r="28" spans="1:18" x14ac:dyDescent="0.3">
      <c r="A28" s="66"/>
      <c r="B28" s="66"/>
      <c r="C28" s="89"/>
      <c r="D28" s="81"/>
      <c r="E28" s="81"/>
      <c r="G28" s="89"/>
      <c r="H28" s="81"/>
      <c r="I28" s="81"/>
      <c r="K28" s="89"/>
      <c r="L28" s="81"/>
      <c r="M28" s="81"/>
    </row>
    <row r="29" spans="1:18" x14ac:dyDescent="0.3">
      <c r="A29" s="60" t="s">
        <v>62</v>
      </c>
      <c r="B29" s="66" t="s">
        <v>53</v>
      </c>
      <c r="C29" s="89">
        <v>34.6</v>
      </c>
      <c r="D29" s="81">
        <v>30</v>
      </c>
      <c r="E29" s="81">
        <v>9.4499999999999993</v>
      </c>
      <c r="G29" s="67">
        <v>44.3</v>
      </c>
      <c r="H29" s="67">
        <v>25</v>
      </c>
      <c r="I29" s="67">
        <v>8.42</v>
      </c>
      <c r="K29" s="67">
        <v>50.7</v>
      </c>
      <c r="L29" s="67">
        <v>22.8</v>
      </c>
      <c r="M29" s="67">
        <v>7.76</v>
      </c>
    </row>
    <row r="30" spans="1:18" x14ac:dyDescent="0.3">
      <c r="A30" s="68" t="s">
        <v>87</v>
      </c>
      <c r="B30" s="66" t="s">
        <v>54</v>
      </c>
      <c r="C30" s="89">
        <v>36.4</v>
      </c>
      <c r="D30" s="81">
        <v>29.3</v>
      </c>
      <c r="E30" s="81">
        <v>9.02</v>
      </c>
      <c r="G30" s="67">
        <v>52.6</v>
      </c>
      <c r="H30" s="67">
        <v>23.7</v>
      </c>
      <c r="I30" s="67">
        <v>7.92</v>
      </c>
      <c r="K30" s="67">
        <v>49.3</v>
      </c>
      <c r="L30" s="67">
        <v>23.1</v>
      </c>
      <c r="M30" s="67">
        <v>7.38</v>
      </c>
    </row>
    <row r="31" spans="1:18" x14ac:dyDescent="0.3">
      <c r="A31" s="68" t="s">
        <v>107</v>
      </c>
      <c r="B31" s="66" t="s">
        <v>55</v>
      </c>
      <c r="C31" s="89">
        <v>43.7</v>
      </c>
      <c r="D31" s="81">
        <v>27.5</v>
      </c>
      <c r="E31" s="81">
        <v>8.98</v>
      </c>
      <c r="G31" s="67">
        <v>53.8</v>
      </c>
      <c r="H31" s="67">
        <v>24.1</v>
      </c>
      <c r="I31" s="67">
        <v>8.59</v>
      </c>
      <c r="K31" s="67">
        <v>55.3</v>
      </c>
      <c r="L31" s="67">
        <v>21.8</v>
      </c>
      <c r="M31" s="67">
        <v>8.11</v>
      </c>
    </row>
    <row r="32" spans="1:18" x14ac:dyDescent="0.3">
      <c r="A32" s="68" t="s">
        <v>93</v>
      </c>
      <c r="B32" s="60" t="s">
        <v>56</v>
      </c>
      <c r="C32" s="71">
        <v>38.233333333333334</v>
      </c>
      <c r="D32" s="69">
        <v>28.933333333333334</v>
      </c>
      <c r="E32" s="70">
        <v>9.15</v>
      </c>
      <c r="G32" s="71">
        <f>AVERAGE(G29:G31)</f>
        <v>50.233333333333327</v>
      </c>
      <c r="H32" s="72">
        <f>AVERAGE(H29:H31)</f>
        <v>24.266666666666669</v>
      </c>
      <c r="I32" s="73">
        <f>AVERAGE(I29:I31)</f>
        <v>8.31</v>
      </c>
      <c r="K32" s="71">
        <f>AVERAGE(K29:K31)</f>
        <v>51.766666666666673</v>
      </c>
      <c r="L32" s="72">
        <f>AVERAGE(L29:L31)</f>
        <v>22.566666666666666</v>
      </c>
      <c r="M32" s="73">
        <f>AVERAGE(M29:M31)</f>
        <v>7.75</v>
      </c>
    </row>
    <row r="33" spans="1:13" x14ac:dyDescent="0.3">
      <c r="A33" s="66"/>
      <c r="B33" s="66" t="s">
        <v>0</v>
      </c>
      <c r="C33" s="67">
        <v>4.8190593826319841</v>
      </c>
      <c r="D33" s="81">
        <v>1.2897028081435402</v>
      </c>
      <c r="E33" s="81">
        <v>0.26057628441590719</v>
      </c>
      <c r="G33" s="67">
        <f>STDEV(G29,G30,G31)</f>
        <v>5.1733290377989052</v>
      </c>
      <c r="H33" s="67">
        <f>STDEV(H29,H30,H31)</f>
        <v>0.66583281184793941</v>
      </c>
      <c r="I33" s="67">
        <f>STDEV(I29,I30,I31)</f>
        <v>0.34828149534535996</v>
      </c>
      <c r="K33" s="67">
        <f>STDEV(K29,K30,K31)</f>
        <v>3.1390019645316132</v>
      </c>
      <c r="L33" s="67">
        <f>STDEV(L29,L30,L31)</f>
        <v>0.68068592855540488</v>
      </c>
      <c r="M33" s="67">
        <f>STDEV(M29,M30,M31)</f>
        <v>0.36510272527057347</v>
      </c>
    </row>
    <row r="34" spans="1:13" x14ac:dyDescent="0.3">
      <c r="A34" s="66"/>
      <c r="B34" s="66"/>
      <c r="C34" s="89"/>
      <c r="D34" s="81"/>
      <c r="E34" s="81"/>
      <c r="G34" s="89"/>
      <c r="H34" s="81"/>
      <c r="I34" s="81"/>
      <c r="K34" s="89"/>
      <c r="L34" s="81"/>
      <c r="M34" s="81"/>
    </row>
    <row r="35" spans="1:13" x14ac:dyDescent="0.3">
      <c r="A35" s="60" t="s">
        <v>63</v>
      </c>
      <c r="B35" s="66" t="s">
        <v>53</v>
      </c>
      <c r="C35" s="89">
        <v>38.9</v>
      </c>
      <c r="D35" s="81">
        <v>19.3</v>
      </c>
      <c r="E35" s="81">
        <v>11.3</v>
      </c>
      <c r="G35" s="67">
        <v>53.1</v>
      </c>
      <c r="H35" s="67">
        <v>15.6</v>
      </c>
      <c r="I35" s="67">
        <v>12.9</v>
      </c>
      <c r="K35" s="67">
        <v>44.8</v>
      </c>
      <c r="L35" s="67">
        <v>15.1</v>
      </c>
      <c r="M35" s="67">
        <v>12.2</v>
      </c>
    </row>
    <row r="36" spans="1:13" x14ac:dyDescent="0.3">
      <c r="A36" s="68" t="s">
        <v>87</v>
      </c>
      <c r="B36" s="66" t="s">
        <v>54</v>
      </c>
      <c r="C36" s="89">
        <v>37.5</v>
      </c>
      <c r="D36" s="81">
        <v>18.899999999999999</v>
      </c>
      <c r="E36" s="81">
        <v>11.8</v>
      </c>
      <c r="G36" s="67">
        <v>46.4</v>
      </c>
      <c r="H36" s="67">
        <v>17</v>
      </c>
      <c r="I36" s="67">
        <v>12.4</v>
      </c>
      <c r="K36" s="67">
        <v>43.1</v>
      </c>
      <c r="L36" s="67">
        <v>15.4</v>
      </c>
      <c r="M36" s="67">
        <v>13.3</v>
      </c>
    </row>
    <row r="37" spans="1:13" x14ac:dyDescent="0.3">
      <c r="A37" s="68" t="s">
        <v>107</v>
      </c>
      <c r="B37" s="66" t="s">
        <v>55</v>
      </c>
      <c r="C37" s="89">
        <v>35.6</v>
      </c>
      <c r="D37" s="81">
        <v>20.5</v>
      </c>
      <c r="E37" s="81">
        <v>12.7</v>
      </c>
      <c r="G37" s="67">
        <v>45.4</v>
      </c>
      <c r="H37" s="67">
        <v>17.2</v>
      </c>
      <c r="I37" s="67">
        <v>13.1</v>
      </c>
      <c r="K37" s="67">
        <v>45.5</v>
      </c>
      <c r="L37" s="67">
        <v>15.2</v>
      </c>
      <c r="M37" s="67">
        <v>12.6</v>
      </c>
    </row>
    <row r="38" spans="1:13" x14ac:dyDescent="0.3">
      <c r="A38" s="68" t="s">
        <v>108</v>
      </c>
      <c r="B38" s="60" t="s">
        <v>58</v>
      </c>
      <c r="C38" s="71">
        <v>37.333333333333336</v>
      </c>
      <c r="D38" s="69">
        <v>19.566666666666666</v>
      </c>
      <c r="E38" s="70">
        <v>11.933333333333332</v>
      </c>
      <c r="G38" s="71">
        <f>AVERAGE(G35:G37)</f>
        <v>48.300000000000004</v>
      </c>
      <c r="H38" s="72">
        <f>AVERAGE(H35:H37)</f>
        <v>16.599999999999998</v>
      </c>
      <c r="I38" s="73">
        <f>AVERAGE(I35:I37)</f>
        <v>12.799999999999999</v>
      </c>
      <c r="K38" s="71">
        <f>AVERAGE(K35:K37)</f>
        <v>44.466666666666669</v>
      </c>
      <c r="L38" s="72">
        <f>AVERAGE(L35:L37)</f>
        <v>15.233333333333334</v>
      </c>
      <c r="M38" s="73">
        <f>AVERAGE(M35:M37)</f>
        <v>12.700000000000001</v>
      </c>
    </row>
    <row r="39" spans="1:13" x14ac:dyDescent="0.3">
      <c r="A39" s="66"/>
      <c r="B39" s="66" t="s">
        <v>0</v>
      </c>
      <c r="C39" s="67">
        <v>1.6563010998406444</v>
      </c>
      <c r="D39" s="81">
        <v>0.83266639978645351</v>
      </c>
      <c r="E39" s="81">
        <v>0.70945988845975805</v>
      </c>
      <c r="G39" s="67">
        <f>STDEV(G35,G36,G37)</f>
        <v>4.1868842830916666</v>
      </c>
      <c r="H39" s="67">
        <f>STDEV(H35,H36,H37)</f>
        <v>0.87177978870813466</v>
      </c>
      <c r="I39" s="67">
        <f>STDEV(I35,I36,I37)</f>
        <v>0.36055512754639862</v>
      </c>
      <c r="K39" s="67">
        <f>STDEV(K35,K36,K37)</f>
        <v>1.2342339054382401</v>
      </c>
      <c r="L39" s="67">
        <f>STDEV(L35,L36,L37)</f>
        <v>0.15275252316519511</v>
      </c>
      <c r="M39" s="67">
        <f>STDEV(M35,M36,M37)</f>
        <v>0.55677643628300288</v>
      </c>
    </row>
    <row r="40" spans="1:13" x14ac:dyDescent="0.3">
      <c r="A40" s="66"/>
      <c r="B40" s="66"/>
      <c r="C40" s="89"/>
      <c r="D40" s="81"/>
      <c r="E40" s="81"/>
      <c r="G40" s="89"/>
      <c r="H40" s="81"/>
      <c r="I40" s="81"/>
      <c r="K40" s="89"/>
      <c r="L40" s="81"/>
      <c r="M40" s="81"/>
    </row>
    <row r="41" spans="1:13" x14ac:dyDescent="0.3">
      <c r="A41" s="60" t="s">
        <v>64</v>
      </c>
      <c r="B41" s="66" t="s">
        <v>53</v>
      </c>
      <c r="C41" s="89">
        <v>39</v>
      </c>
      <c r="D41" s="81">
        <v>20.2</v>
      </c>
      <c r="E41" s="81">
        <v>8.5500000000000007</v>
      </c>
      <c r="G41" s="67">
        <v>50.1</v>
      </c>
      <c r="H41" s="67">
        <v>18.2</v>
      </c>
      <c r="I41" s="67">
        <v>10.9</v>
      </c>
      <c r="K41" s="67">
        <v>46.9</v>
      </c>
      <c r="L41" s="67">
        <v>15.4</v>
      </c>
      <c r="M41" s="67">
        <v>7.49</v>
      </c>
    </row>
    <row r="42" spans="1:13" x14ac:dyDescent="0.3">
      <c r="A42" s="68" t="s">
        <v>87</v>
      </c>
      <c r="B42" s="66" t="s">
        <v>54</v>
      </c>
      <c r="C42" s="89">
        <v>37</v>
      </c>
      <c r="D42" s="81">
        <v>21.7</v>
      </c>
      <c r="E42" s="81">
        <v>8.75</v>
      </c>
      <c r="G42" s="67">
        <v>50.3</v>
      </c>
      <c r="H42" s="67">
        <v>16.7</v>
      </c>
      <c r="I42" s="67">
        <v>10.199999999999999</v>
      </c>
      <c r="K42" s="67">
        <v>50.6</v>
      </c>
      <c r="L42" s="67">
        <v>16.600000000000001</v>
      </c>
      <c r="M42" s="67">
        <v>8.77</v>
      </c>
    </row>
    <row r="43" spans="1:13" x14ac:dyDescent="0.3">
      <c r="A43" s="68" t="s">
        <v>107</v>
      </c>
      <c r="B43" s="66" t="s">
        <v>55</v>
      </c>
      <c r="C43" s="89">
        <v>37.799999999999997</v>
      </c>
      <c r="D43" s="81">
        <v>20.9</v>
      </c>
      <c r="E43" s="81">
        <v>8.33</v>
      </c>
      <c r="G43" s="67">
        <v>48.8</v>
      </c>
      <c r="H43" s="67">
        <v>17.5</v>
      </c>
      <c r="I43" s="67">
        <v>10.9</v>
      </c>
      <c r="K43" s="67">
        <v>48.5</v>
      </c>
      <c r="L43" s="67">
        <v>17</v>
      </c>
      <c r="M43" s="67">
        <v>8.1</v>
      </c>
    </row>
    <row r="44" spans="1:13" x14ac:dyDescent="0.3">
      <c r="A44" s="68" t="s">
        <v>109</v>
      </c>
      <c r="B44" s="60" t="s">
        <v>58</v>
      </c>
      <c r="C44" s="71">
        <v>37.93333333333333</v>
      </c>
      <c r="D44" s="69">
        <v>20.933333333333334</v>
      </c>
      <c r="E44" s="70">
        <v>8.5433333333333348</v>
      </c>
      <c r="G44" s="71">
        <f>AVERAGE(G41:G43)</f>
        <v>49.733333333333327</v>
      </c>
      <c r="H44" s="72">
        <f>AVERAGE(H41:H43)</f>
        <v>17.466666666666665</v>
      </c>
      <c r="I44" s="73">
        <f>AVERAGE(I41:I43)</f>
        <v>10.666666666666666</v>
      </c>
      <c r="K44" s="71">
        <f>AVERAGE(K41:K43)</f>
        <v>48.666666666666664</v>
      </c>
      <c r="L44" s="72">
        <f>AVERAGE(L41:L43)</f>
        <v>16.333333333333332</v>
      </c>
      <c r="M44" s="73">
        <f>AVERAGE(M41:M43)</f>
        <v>8.1199999999999992</v>
      </c>
    </row>
    <row r="45" spans="1:13" x14ac:dyDescent="0.3">
      <c r="A45" s="66"/>
      <c r="B45" s="66" t="s">
        <v>0</v>
      </c>
      <c r="C45" s="67">
        <v>1.0066445913694335</v>
      </c>
      <c r="D45" s="81">
        <v>0.75055534994651352</v>
      </c>
      <c r="E45" s="81">
        <v>0.21007935008784973</v>
      </c>
      <c r="G45" s="67">
        <f>STDEV(G41,G42,G43)</f>
        <v>0.81445278152470868</v>
      </c>
      <c r="H45" s="67">
        <f>STDEV(H41,H42,H43)</f>
        <v>0.75055534994651352</v>
      </c>
      <c r="I45" s="67">
        <f>STDEV(I41,I42,I43)</f>
        <v>0.40414518843273867</v>
      </c>
      <c r="K45" s="67">
        <f>STDEV(K41,K42,K43)</f>
        <v>1.8556220879622387</v>
      </c>
      <c r="L45" s="67">
        <f>STDEV(L41,L42,L43)</f>
        <v>0.83266639978645307</v>
      </c>
      <c r="M45" s="67">
        <f>STDEV(M41,M42,M43)</f>
        <v>0.64023433210036429</v>
      </c>
    </row>
    <row r="46" spans="1:13" x14ac:dyDescent="0.3">
      <c r="A46" s="66"/>
      <c r="B46" s="66"/>
      <c r="C46" s="89"/>
      <c r="D46" s="81"/>
      <c r="E46" s="81"/>
      <c r="G46" s="89"/>
      <c r="H46" s="81"/>
      <c r="I46" s="81"/>
      <c r="K46" s="89"/>
      <c r="L46" s="81"/>
      <c r="M46" s="81"/>
    </row>
    <row r="47" spans="1:13" x14ac:dyDescent="0.3">
      <c r="A47" s="60" t="s">
        <v>65</v>
      </c>
      <c r="B47" s="66" t="s">
        <v>53</v>
      </c>
      <c r="C47" s="89">
        <v>33.1</v>
      </c>
      <c r="D47" s="81">
        <v>24.9</v>
      </c>
      <c r="E47" s="81">
        <v>9.0500000000000007</v>
      </c>
      <c r="G47" s="67">
        <v>40.9</v>
      </c>
      <c r="H47" s="67">
        <v>29.7</v>
      </c>
      <c r="I47" s="67">
        <v>8.2200000000000006</v>
      </c>
      <c r="K47" s="67">
        <v>41.8</v>
      </c>
      <c r="L47" s="67">
        <v>22.9</v>
      </c>
      <c r="M47" s="67">
        <v>7.38</v>
      </c>
    </row>
    <row r="48" spans="1:13" x14ac:dyDescent="0.3">
      <c r="A48" s="68" t="s">
        <v>87</v>
      </c>
      <c r="B48" s="66" t="s">
        <v>54</v>
      </c>
      <c r="C48" s="89">
        <v>42.8</v>
      </c>
      <c r="D48" s="81">
        <v>22.1</v>
      </c>
      <c r="E48" s="81">
        <v>7.66</v>
      </c>
      <c r="G48" s="67">
        <v>43.9</v>
      </c>
      <c r="H48" s="67">
        <v>27.3</v>
      </c>
      <c r="I48" s="67">
        <v>8.3800000000000008</v>
      </c>
      <c r="K48" s="67">
        <v>43.4</v>
      </c>
      <c r="L48" s="67">
        <v>22.3</v>
      </c>
      <c r="M48" s="67">
        <v>6.68</v>
      </c>
    </row>
    <row r="49" spans="1:13" x14ac:dyDescent="0.3">
      <c r="A49" s="68" t="s">
        <v>107</v>
      </c>
      <c r="B49" s="66" t="s">
        <v>55</v>
      </c>
      <c r="C49" s="89">
        <v>44.7</v>
      </c>
      <c r="D49" s="81">
        <v>22.6</v>
      </c>
      <c r="E49" s="81">
        <v>8.31</v>
      </c>
      <c r="G49" s="67">
        <v>43.4</v>
      </c>
      <c r="H49" s="67">
        <v>27.9</v>
      </c>
      <c r="I49" s="67">
        <v>8.61</v>
      </c>
      <c r="K49" s="67">
        <v>41.4</v>
      </c>
      <c r="L49" s="67">
        <v>21.3</v>
      </c>
      <c r="M49" s="67">
        <v>5.99</v>
      </c>
    </row>
    <row r="50" spans="1:13" x14ac:dyDescent="0.3">
      <c r="A50" s="68" t="s">
        <v>92</v>
      </c>
      <c r="B50" s="60" t="s">
        <v>58</v>
      </c>
      <c r="C50" s="94">
        <v>40.200000000000003</v>
      </c>
      <c r="D50" s="98">
        <v>23.2</v>
      </c>
      <c r="E50" s="96">
        <v>8.3400000000000016</v>
      </c>
      <c r="G50" s="71">
        <f>AVERAGE(G47:G49)</f>
        <v>42.733333333333327</v>
      </c>
      <c r="H50" s="72">
        <f>AVERAGE(H47:H49)</f>
        <v>28.3</v>
      </c>
      <c r="I50" s="73">
        <f>AVERAGE(I47:I49)</f>
        <v>8.4033333333333342</v>
      </c>
      <c r="K50" s="71">
        <f>AVERAGE(K47:K49)</f>
        <v>42.199999999999996</v>
      </c>
      <c r="L50" s="72">
        <f>AVERAGE(L47:L49)</f>
        <v>22.166666666666668</v>
      </c>
      <c r="M50" s="73">
        <f>AVERAGE(M47:M49)</f>
        <v>6.6833333333333327</v>
      </c>
    </row>
    <row r="51" spans="1:13" x14ac:dyDescent="0.3">
      <c r="A51" s="68" t="s">
        <v>108</v>
      </c>
      <c r="B51" s="66" t="s">
        <v>0</v>
      </c>
      <c r="C51" s="67">
        <v>6.2217360921208789</v>
      </c>
      <c r="D51" s="81">
        <v>1.4933184523068062</v>
      </c>
      <c r="E51" s="81">
        <v>0.69548544197560336</v>
      </c>
      <c r="G51" s="67">
        <f>STDEV(G47,G48,G49)</f>
        <v>1.6072751268321592</v>
      </c>
      <c r="H51" s="67">
        <f>STDEV(H47,H48,H49)</f>
        <v>1.2489995996796792</v>
      </c>
      <c r="I51" s="67">
        <f>STDEV(I47,I48,I49)</f>
        <v>0.19604421270043421</v>
      </c>
      <c r="K51" s="67">
        <f>STDEV(K47,K48,K49)</f>
        <v>1.0583005244258366</v>
      </c>
      <c r="L51" s="67">
        <f>STDEV(L47,L48,L49)</f>
        <v>0.80829037686547511</v>
      </c>
      <c r="M51" s="67">
        <f>STDEV(M47,M48,M49)</f>
        <v>0.69500599517797912</v>
      </c>
    </row>
    <row r="52" spans="1:13" x14ac:dyDescent="0.3">
      <c r="A52" s="66"/>
      <c r="B52" s="66"/>
      <c r="C52" s="89"/>
      <c r="D52" s="81"/>
      <c r="E52" s="81"/>
      <c r="G52" s="89"/>
      <c r="H52" s="81"/>
      <c r="I52" s="81"/>
      <c r="K52" s="89"/>
      <c r="L52" s="81"/>
      <c r="M52" s="81"/>
    </row>
    <row r="53" spans="1:13" x14ac:dyDescent="0.3">
      <c r="A53" s="60" t="s">
        <v>66</v>
      </c>
      <c r="B53" s="66" t="s">
        <v>53</v>
      </c>
      <c r="C53" s="89">
        <v>37.1</v>
      </c>
      <c r="D53" s="81">
        <v>25.2</v>
      </c>
      <c r="E53" s="81">
        <v>7.17</v>
      </c>
      <c r="G53" s="67">
        <v>47.1</v>
      </c>
      <c r="H53" s="67">
        <v>25.9</v>
      </c>
      <c r="I53" s="67">
        <v>8.02</v>
      </c>
      <c r="K53" s="67">
        <v>45.3</v>
      </c>
      <c r="L53" s="67">
        <v>21</v>
      </c>
      <c r="M53" s="67">
        <v>5.74</v>
      </c>
    </row>
    <row r="54" spans="1:13" x14ac:dyDescent="0.3">
      <c r="A54" s="68" t="s">
        <v>87</v>
      </c>
      <c r="B54" s="66" t="s">
        <v>54</v>
      </c>
      <c r="C54" s="89">
        <v>44.7</v>
      </c>
      <c r="D54" s="81">
        <v>23.9</v>
      </c>
      <c r="E54" s="81">
        <v>7.63</v>
      </c>
      <c r="G54" s="67">
        <v>45.1</v>
      </c>
      <c r="H54" s="67">
        <v>26.7</v>
      </c>
      <c r="I54" s="67">
        <v>7.81</v>
      </c>
      <c r="K54" s="67">
        <v>47</v>
      </c>
      <c r="L54" s="67">
        <v>21.7</v>
      </c>
      <c r="M54" s="67">
        <v>6.65</v>
      </c>
    </row>
    <row r="55" spans="1:13" x14ac:dyDescent="0.3">
      <c r="A55" s="68" t="s">
        <v>107</v>
      </c>
      <c r="B55" s="66" t="s">
        <v>55</v>
      </c>
      <c r="C55" s="89">
        <v>35.9</v>
      </c>
      <c r="D55" s="81">
        <v>26.3</v>
      </c>
      <c r="E55" s="81">
        <v>7.91</v>
      </c>
      <c r="G55" s="67">
        <v>53.5</v>
      </c>
      <c r="H55" s="67">
        <v>25.6</v>
      </c>
      <c r="I55" s="67">
        <v>8.48</v>
      </c>
      <c r="K55" s="67">
        <v>44.3</v>
      </c>
      <c r="L55" s="67">
        <v>21.9</v>
      </c>
      <c r="M55" s="67">
        <v>6.88</v>
      </c>
    </row>
    <row r="56" spans="1:13" x14ac:dyDescent="0.3">
      <c r="A56" s="68" t="s">
        <v>93</v>
      </c>
      <c r="B56" s="60" t="s">
        <v>58</v>
      </c>
      <c r="C56" s="71">
        <v>39.233333333333341</v>
      </c>
      <c r="D56" s="69">
        <v>25.133333333333329</v>
      </c>
      <c r="E56" s="70">
        <v>7.57</v>
      </c>
      <c r="G56" s="71">
        <f>AVERAGE(G53:G55)</f>
        <v>48.566666666666663</v>
      </c>
      <c r="H56" s="72">
        <f>AVERAGE(H53:H55)</f>
        <v>26.066666666666663</v>
      </c>
      <c r="I56" s="73">
        <f>AVERAGE(I53:I55)</f>
        <v>8.1033333333333335</v>
      </c>
      <c r="K56" s="71">
        <f>AVERAGE(K53:K55)</f>
        <v>45.533333333333331</v>
      </c>
      <c r="L56" s="72">
        <f>AVERAGE(L53:L55)</f>
        <v>21.533333333333331</v>
      </c>
      <c r="M56" s="73">
        <f>AVERAGE(M53:M55)</f>
        <v>6.4233333333333329</v>
      </c>
    </row>
    <row r="57" spans="1:13" x14ac:dyDescent="0.3">
      <c r="A57" s="68" t="s">
        <v>109</v>
      </c>
      <c r="B57" s="66" t="s">
        <v>0</v>
      </c>
      <c r="C57" s="67">
        <v>4.7721413781795432</v>
      </c>
      <c r="D57" s="67">
        <v>1.2013880860626744</v>
      </c>
      <c r="E57" s="67">
        <v>0.37363083384538814</v>
      </c>
      <c r="G57" s="67">
        <f>STDEV(G53,G54,G55)</f>
        <v>4.387862045841155</v>
      </c>
      <c r="H57" s="67">
        <f>STDEV(H53,H54,H55)</f>
        <v>0.56862407030773199</v>
      </c>
      <c r="I57" s="67">
        <f>STDEV(I53,I54,I55)</f>
        <v>0.34268547289509316</v>
      </c>
      <c r="K57" s="67">
        <f>STDEV(K53,K54,K55)</f>
        <v>1.3650396819628863</v>
      </c>
      <c r="L57" s="67">
        <f>STDEV(L53,L54,L55)</f>
        <v>0.47258156262526019</v>
      </c>
      <c r="M57" s="67">
        <f>STDEV(M53,M54,M55)</f>
        <v>0.60285432181691556</v>
      </c>
    </row>
  </sheetData>
  <mergeCells count="5">
    <mergeCell ref="C3:E3"/>
    <mergeCell ref="G3:I3"/>
    <mergeCell ref="K3:M3"/>
    <mergeCell ref="P4:X4"/>
    <mergeCell ref="Y4:AG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B7" sqref="B7"/>
    </sheetView>
  </sheetViews>
  <sheetFormatPr baseColWidth="10" defaultColWidth="9.1796875" defaultRowHeight="14.5" x14ac:dyDescent="0.35"/>
  <cols>
    <col min="2" max="2" width="13.453125" style="42" customWidth="1"/>
    <col min="3" max="3" width="17.1796875" customWidth="1"/>
    <col min="4" max="4" width="22.453125" customWidth="1"/>
    <col min="5" max="5" width="38.453125" customWidth="1"/>
    <col min="8" max="8" width="10.54296875" customWidth="1"/>
    <col min="9" max="9" width="10.81640625" customWidth="1"/>
    <col min="10" max="10" width="10.453125" customWidth="1"/>
  </cols>
  <sheetData>
    <row r="1" spans="1:10" ht="15.5" x14ac:dyDescent="0.35">
      <c r="A1" s="38" t="s">
        <v>168</v>
      </c>
    </row>
    <row r="2" spans="1:10" x14ac:dyDescent="0.35">
      <c r="B2" s="44" t="s">
        <v>77</v>
      </c>
      <c r="C2" s="45" t="s">
        <v>78</v>
      </c>
      <c r="D2" s="46" t="s">
        <v>76</v>
      </c>
      <c r="E2" s="41" t="s">
        <v>79</v>
      </c>
      <c r="G2" s="40"/>
      <c r="H2" s="40" t="s">
        <v>80</v>
      </c>
      <c r="I2" s="40"/>
      <c r="J2" s="40"/>
    </row>
    <row r="3" spans="1:10" ht="15.5" x14ac:dyDescent="0.35">
      <c r="B3" s="47">
        <v>1</v>
      </c>
      <c r="C3" s="45">
        <v>1</v>
      </c>
      <c r="D3" s="41">
        <v>10166</v>
      </c>
      <c r="E3" s="41">
        <v>35064</v>
      </c>
      <c r="G3" s="44" t="s">
        <v>77</v>
      </c>
      <c r="H3" s="45" t="s">
        <v>81</v>
      </c>
      <c r="I3" s="45" t="s">
        <v>82</v>
      </c>
      <c r="J3" s="45" t="s">
        <v>83</v>
      </c>
    </row>
    <row r="4" spans="1:10" x14ac:dyDescent="0.35">
      <c r="B4" s="48"/>
      <c r="C4" s="45">
        <v>2</v>
      </c>
      <c r="D4" s="41">
        <v>18774</v>
      </c>
      <c r="E4" s="41">
        <v>35064</v>
      </c>
      <c r="G4" s="41">
        <v>1</v>
      </c>
      <c r="H4" s="41">
        <v>28.99</v>
      </c>
      <c r="I4" s="41">
        <v>53.54</v>
      </c>
      <c r="J4" s="41">
        <v>17.47</v>
      </c>
    </row>
    <row r="5" spans="1:10" x14ac:dyDescent="0.35">
      <c r="B5" s="48"/>
      <c r="C5" s="45">
        <v>3</v>
      </c>
      <c r="D5" s="41">
        <v>6124</v>
      </c>
      <c r="E5" s="41">
        <v>35064</v>
      </c>
      <c r="G5" s="41">
        <v>2</v>
      </c>
      <c r="H5" s="41">
        <v>19.09</v>
      </c>
      <c r="I5" s="41">
        <v>70.489999999999995</v>
      </c>
      <c r="J5" s="41">
        <v>10.42</v>
      </c>
    </row>
    <row r="6" spans="1:10" x14ac:dyDescent="0.35">
      <c r="B6" s="48"/>
      <c r="C6" s="45"/>
      <c r="D6" s="41"/>
      <c r="E6" s="41"/>
      <c r="G6" s="41">
        <v>3</v>
      </c>
      <c r="H6" s="41">
        <v>13.41</v>
      </c>
      <c r="I6" s="41">
        <v>84.32</v>
      </c>
      <c r="J6" s="41">
        <v>2.27</v>
      </c>
    </row>
    <row r="7" spans="1:10" ht="15.5" x14ac:dyDescent="0.35">
      <c r="B7" s="47">
        <v>2</v>
      </c>
      <c r="C7" s="45">
        <v>1</v>
      </c>
      <c r="D7" s="41">
        <v>8145</v>
      </c>
      <c r="E7" s="41">
        <f>SUM(D7:D9)</f>
        <v>42661</v>
      </c>
      <c r="G7" s="41">
        <v>4</v>
      </c>
      <c r="H7" s="41">
        <v>24.53</v>
      </c>
      <c r="I7" s="41">
        <v>69.930000000000007</v>
      </c>
      <c r="J7" s="41">
        <v>5.55</v>
      </c>
    </row>
    <row r="8" spans="1:10" x14ac:dyDescent="0.35">
      <c r="B8" s="48"/>
      <c r="C8" s="45">
        <v>2</v>
      </c>
      <c r="D8" s="41">
        <v>30071</v>
      </c>
      <c r="E8" s="41">
        <v>42661</v>
      </c>
      <c r="G8" s="41">
        <v>5</v>
      </c>
      <c r="H8" s="41">
        <v>16.329999999999998</v>
      </c>
      <c r="I8" s="41">
        <v>78.900000000000006</v>
      </c>
      <c r="J8" s="41">
        <v>4.7699999999999996</v>
      </c>
    </row>
    <row r="9" spans="1:10" x14ac:dyDescent="0.35">
      <c r="B9" s="48"/>
      <c r="C9" s="45">
        <v>3</v>
      </c>
      <c r="D9" s="41">
        <v>4445</v>
      </c>
      <c r="E9" s="41">
        <v>42661</v>
      </c>
      <c r="G9" s="41">
        <v>6</v>
      </c>
      <c r="H9" s="41">
        <v>21.81</v>
      </c>
      <c r="I9" s="41">
        <v>73.290000000000006</v>
      </c>
      <c r="J9" s="41">
        <v>4.9000000000000004</v>
      </c>
    </row>
    <row r="10" spans="1:10" x14ac:dyDescent="0.35">
      <c r="B10" s="48"/>
      <c r="C10" s="45"/>
      <c r="D10" s="41"/>
      <c r="E10" s="41"/>
      <c r="G10" s="41">
        <v>7</v>
      </c>
      <c r="H10" s="41">
        <v>17.559999999999999</v>
      </c>
      <c r="I10" s="41">
        <v>76.709999999999994</v>
      </c>
      <c r="J10" s="41">
        <v>5.73</v>
      </c>
    </row>
    <row r="11" spans="1:10" ht="15.5" x14ac:dyDescent="0.35">
      <c r="B11" s="47">
        <v>3</v>
      </c>
      <c r="C11" s="45">
        <v>1</v>
      </c>
      <c r="D11" s="41">
        <v>2326</v>
      </c>
      <c r="E11" s="41">
        <f>SUM(D11:D13)</f>
        <v>17351</v>
      </c>
      <c r="G11" s="41">
        <v>8</v>
      </c>
      <c r="H11" s="41">
        <v>18.03</v>
      </c>
      <c r="I11" s="41">
        <v>76.11</v>
      </c>
      <c r="J11" s="41">
        <v>5.86</v>
      </c>
    </row>
    <row r="12" spans="1:10" x14ac:dyDescent="0.35">
      <c r="B12" s="48"/>
      <c r="C12" s="45">
        <v>2</v>
      </c>
      <c r="D12" s="41">
        <v>14631</v>
      </c>
      <c r="E12" s="41">
        <v>17351</v>
      </c>
      <c r="G12" s="41">
        <v>9</v>
      </c>
      <c r="H12" s="41">
        <v>16.350000000000001</v>
      </c>
      <c r="I12" s="41">
        <v>81.34</v>
      </c>
      <c r="J12" s="41">
        <v>2.31</v>
      </c>
    </row>
    <row r="13" spans="1:10" x14ac:dyDescent="0.35">
      <c r="B13" s="48"/>
      <c r="C13" s="45">
        <v>3</v>
      </c>
      <c r="D13" s="41">
        <v>394</v>
      </c>
      <c r="E13" s="41">
        <v>17351</v>
      </c>
      <c r="G13" s="41">
        <v>10</v>
      </c>
      <c r="H13" s="41">
        <v>15.54</v>
      </c>
      <c r="I13" s="41">
        <v>81.98</v>
      </c>
      <c r="J13" s="41">
        <v>2.48</v>
      </c>
    </row>
    <row r="14" spans="1:10" x14ac:dyDescent="0.35">
      <c r="B14" s="48"/>
      <c r="C14" s="45"/>
      <c r="D14" s="41"/>
      <c r="E14" s="41"/>
      <c r="G14" s="41">
        <v>11</v>
      </c>
      <c r="H14" s="41">
        <v>13.34</v>
      </c>
      <c r="I14" s="41">
        <v>84.69</v>
      </c>
      <c r="J14" s="41">
        <v>1.97</v>
      </c>
    </row>
    <row r="15" spans="1:10" ht="15.5" x14ac:dyDescent="0.35">
      <c r="B15" s="47">
        <v>4</v>
      </c>
      <c r="C15" s="45"/>
      <c r="D15" s="41">
        <v>9105</v>
      </c>
      <c r="E15" s="41">
        <f>SUM(D15:D17)</f>
        <v>37122</v>
      </c>
      <c r="G15" s="41">
        <v>12</v>
      </c>
      <c r="H15" s="41">
        <v>17.97</v>
      </c>
      <c r="I15" s="41">
        <v>80.34</v>
      </c>
      <c r="J15" s="41">
        <v>1.69</v>
      </c>
    </row>
    <row r="16" spans="1:10" x14ac:dyDescent="0.35">
      <c r="B16" s="48"/>
      <c r="C16" s="45">
        <v>2</v>
      </c>
      <c r="D16" s="41">
        <v>25958</v>
      </c>
      <c r="E16" s="41">
        <v>37122</v>
      </c>
      <c r="G16" s="41">
        <v>13</v>
      </c>
      <c r="H16" s="41">
        <v>22.39</v>
      </c>
      <c r="I16" s="41">
        <v>73.91</v>
      </c>
      <c r="J16" s="41">
        <v>3.71</v>
      </c>
    </row>
    <row r="17" spans="2:10" x14ac:dyDescent="0.35">
      <c r="B17" s="48"/>
      <c r="C17" s="45">
        <v>3</v>
      </c>
      <c r="D17" s="41">
        <v>2059</v>
      </c>
      <c r="E17" s="41">
        <v>37122</v>
      </c>
      <c r="G17" s="41">
        <v>14</v>
      </c>
      <c r="H17" s="41">
        <v>20.12</v>
      </c>
      <c r="I17" s="41">
        <v>76.39</v>
      </c>
      <c r="J17" s="41">
        <v>3.48</v>
      </c>
    </row>
    <row r="18" spans="2:10" x14ac:dyDescent="0.35">
      <c r="B18" s="48"/>
      <c r="C18" s="45"/>
      <c r="D18" s="41"/>
      <c r="E18" s="41"/>
      <c r="G18" s="41">
        <v>15</v>
      </c>
      <c r="H18" s="41">
        <v>17.510000000000002</v>
      </c>
      <c r="I18" s="41">
        <v>77.97</v>
      </c>
      <c r="J18" s="41">
        <v>4.5199999999999996</v>
      </c>
    </row>
    <row r="19" spans="2:10" ht="15.5" x14ac:dyDescent="0.35">
      <c r="B19" s="47">
        <v>5</v>
      </c>
      <c r="C19" s="45">
        <v>1</v>
      </c>
      <c r="D19" s="41">
        <v>3751</v>
      </c>
      <c r="E19" s="41">
        <f>SUM(D19:D21)</f>
        <v>22966</v>
      </c>
      <c r="G19" s="41">
        <v>16</v>
      </c>
      <c r="H19" s="41">
        <v>21.9</v>
      </c>
      <c r="I19" s="41">
        <v>73.12</v>
      </c>
      <c r="J19" s="41">
        <v>4.9800000000000004</v>
      </c>
    </row>
    <row r="20" spans="2:10" x14ac:dyDescent="0.35">
      <c r="B20" s="48"/>
      <c r="C20" s="45">
        <v>2</v>
      </c>
      <c r="D20" s="41">
        <v>18120</v>
      </c>
      <c r="E20" s="41">
        <v>22966</v>
      </c>
    </row>
    <row r="21" spans="2:10" x14ac:dyDescent="0.35">
      <c r="B21" s="48"/>
      <c r="C21" s="45">
        <v>3</v>
      </c>
      <c r="D21" s="41">
        <v>1095</v>
      </c>
      <c r="E21" s="41">
        <v>22966</v>
      </c>
    </row>
    <row r="22" spans="2:10" x14ac:dyDescent="0.35">
      <c r="B22" s="48"/>
      <c r="C22" s="45"/>
      <c r="D22" s="41"/>
      <c r="E22" s="41"/>
    </row>
    <row r="23" spans="2:10" ht="15.5" x14ac:dyDescent="0.35">
      <c r="B23" s="47">
        <v>6</v>
      </c>
      <c r="C23" s="45">
        <v>1</v>
      </c>
      <c r="D23" s="41">
        <v>5302</v>
      </c>
      <c r="E23" s="41">
        <f>SUM(D23:D25)</f>
        <v>24313</v>
      </c>
    </row>
    <row r="24" spans="2:10" x14ac:dyDescent="0.35">
      <c r="B24" s="48"/>
      <c r="C24" s="45">
        <v>2</v>
      </c>
      <c r="D24" s="41">
        <v>17819</v>
      </c>
      <c r="E24" s="41">
        <v>24313</v>
      </c>
    </row>
    <row r="25" spans="2:10" x14ac:dyDescent="0.35">
      <c r="B25" s="48"/>
      <c r="C25" s="45">
        <v>3</v>
      </c>
      <c r="D25" s="41">
        <v>1192</v>
      </c>
      <c r="E25" s="41">
        <v>24313</v>
      </c>
    </row>
    <row r="26" spans="2:10" x14ac:dyDescent="0.35">
      <c r="B26" s="48"/>
      <c r="C26" s="45"/>
      <c r="D26" s="41"/>
      <c r="E26" s="41"/>
    </row>
    <row r="27" spans="2:10" ht="15.5" x14ac:dyDescent="0.35">
      <c r="B27" s="47">
        <v>7</v>
      </c>
      <c r="C27" s="45">
        <v>1</v>
      </c>
      <c r="D27" s="41">
        <v>3413</v>
      </c>
      <c r="E27" s="41">
        <f>SUM(D27:D29)</f>
        <v>19432</v>
      </c>
    </row>
    <row r="28" spans="2:10" x14ac:dyDescent="0.35">
      <c r="B28" s="48"/>
      <c r="C28" s="45">
        <v>2</v>
      </c>
      <c r="D28" s="41">
        <v>14906</v>
      </c>
      <c r="E28" s="41">
        <v>19432</v>
      </c>
    </row>
    <row r="29" spans="2:10" x14ac:dyDescent="0.35">
      <c r="B29" s="48"/>
      <c r="C29" s="45">
        <v>3</v>
      </c>
      <c r="D29" s="41">
        <v>1113</v>
      </c>
      <c r="E29" s="41">
        <v>19432</v>
      </c>
    </row>
    <row r="30" spans="2:10" x14ac:dyDescent="0.35">
      <c r="B30" s="48"/>
      <c r="C30" s="45"/>
      <c r="D30" s="41"/>
      <c r="E30" s="41"/>
    </row>
    <row r="31" spans="2:10" ht="15.5" x14ac:dyDescent="0.35">
      <c r="B31" s="47">
        <v>8</v>
      </c>
      <c r="C31" s="45">
        <v>1</v>
      </c>
      <c r="D31" s="41">
        <v>3523</v>
      </c>
      <c r="E31" s="41">
        <f>SUM(D31:D33)</f>
        <v>19541</v>
      </c>
    </row>
    <row r="32" spans="2:10" x14ac:dyDescent="0.35">
      <c r="B32" s="48"/>
      <c r="C32" s="45">
        <v>2</v>
      </c>
      <c r="D32" s="41">
        <v>14873</v>
      </c>
      <c r="E32" s="41">
        <v>19541</v>
      </c>
    </row>
    <row r="33" spans="2:5" x14ac:dyDescent="0.35">
      <c r="B33" s="48"/>
      <c r="C33" s="45">
        <v>3</v>
      </c>
      <c r="D33" s="41">
        <v>1145</v>
      </c>
      <c r="E33" s="41">
        <v>19541</v>
      </c>
    </row>
    <row r="34" spans="2:5" x14ac:dyDescent="0.35">
      <c r="B34" s="48"/>
      <c r="C34" s="45"/>
      <c r="D34" s="41"/>
      <c r="E34" s="41"/>
    </row>
    <row r="35" spans="2:5" ht="15.5" x14ac:dyDescent="0.35">
      <c r="B35" s="47">
        <v>9</v>
      </c>
      <c r="C35" s="45">
        <v>1</v>
      </c>
      <c r="D35" s="41">
        <v>1623</v>
      </c>
      <c r="E35" s="41">
        <f>SUM(D35:D37)</f>
        <v>9926</v>
      </c>
    </row>
    <row r="36" spans="2:5" x14ac:dyDescent="0.35">
      <c r="B36" s="48"/>
      <c r="C36" s="45">
        <v>2</v>
      </c>
      <c r="D36" s="41">
        <v>8074</v>
      </c>
      <c r="E36" s="41">
        <v>9926</v>
      </c>
    </row>
    <row r="37" spans="2:5" x14ac:dyDescent="0.35">
      <c r="B37" s="48"/>
      <c r="C37" s="45">
        <v>3</v>
      </c>
      <c r="D37" s="41">
        <v>229</v>
      </c>
      <c r="E37" s="41">
        <v>9926</v>
      </c>
    </row>
    <row r="38" spans="2:5" x14ac:dyDescent="0.35">
      <c r="B38" s="48"/>
      <c r="C38" s="45"/>
      <c r="D38" s="41"/>
      <c r="E38" s="41"/>
    </row>
    <row r="39" spans="2:5" ht="15.5" x14ac:dyDescent="0.35">
      <c r="B39" s="47">
        <v>10</v>
      </c>
      <c r="C39" s="45">
        <v>1</v>
      </c>
      <c r="D39" s="41">
        <v>3013</v>
      </c>
      <c r="E39" s="41">
        <f>SUM(D39:D41)</f>
        <v>19387</v>
      </c>
    </row>
    <row r="40" spans="2:5" x14ac:dyDescent="0.35">
      <c r="B40" s="48"/>
      <c r="C40" s="45">
        <v>2</v>
      </c>
      <c r="D40" s="41">
        <v>15893</v>
      </c>
      <c r="E40" s="41">
        <v>19387</v>
      </c>
    </row>
    <row r="41" spans="2:5" x14ac:dyDescent="0.35">
      <c r="B41" s="48"/>
      <c r="C41" s="45">
        <v>3</v>
      </c>
      <c r="D41" s="41">
        <v>481</v>
      </c>
      <c r="E41" s="41">
        <v>19387</v>
      </c>
    </row>
    <row r="42" spans="2:5" x14ac:dyDescent="0.35">
      <c r="B42" s="48"/>
      <c r="C42" s="45"/>
      <c r="D42" s="41"/>
      <c r="E42" s="41"/>
    </row>
    <row r="43" spans="2:5" ht="15.5" x14ac:dyDescent="0.35">
      <c r="B43" s="47">
        <v>11</v>
      </c>
      <c r="C43" s="45">
        <v>1</v>
      </c>
      <c r="D43" s="41">
        <v>2096</v>
      </c>
      <c r="E43" s="41">
        <f>SUM(D43:D45)</f>
        <v>15714</v>
      </c>
    </row>
    <row r="44" spans="2:5" x14ac:dyDescent="0.35">
      <c r="B44" s="48"/>
      <c r="C44" s="45">
        <v>2</v>
      </c>
      <c r="D44" s="41">
        <v>13308</v>
      </c>
      <c r="E44" s="41">
        <v>15714</v>
      </c>
    </row>
    <row r="45" spans="2:5" x14ac:dyDescent="0.35">
      <c r="B45" s="48"/>
      <c r="C45" s="45">
        <v>3</v>
      </c>
      <c r="D45" s="41">
        <v>310</v>
      </c>
      <c r="E45" s="41">
        <v>15714</v>
      </c>
    </row>
    <row r="46" spans="2:5" x14ac:dyDescent="0.35">
      <c r="B46" s="48"/>
      <c r="C46" s="45"/>
      <c r="D46" s="41"/>
      <c r="E46" s="41"/>
    </row>
    <row r="47" spans="2:5" ht="15.5" x14ac:dyDescent="0.35">
      <c r="B47" s="47">
        <v>12</v>
      </c>
      <c r="C47" s="45">
        <v>1</v>
      </c>
      <c r="D47" s="41">
        <v>2834</v>
      </c>
      <c r="E47" s="41">
        <f>SUM(D47:D49)</f>
        <v>15774</v>
      </c>
    </row>
    <row r="48" spans="2:5" x14ac:dyDescent="0.35">
      <c r="B48" s="48"/>
      <c r="C48" s="45">
        <v>2</v>
      </c>
      <c r="D48" s="41">
        <v>12673</v>
      </c>
      <c r="E48" s="41">
        <v>15774</v>
      </c>
    </row>
    <row r="49" spans="2:5" x14ac:dyDescent="0.35">
      <c r="B49" s="48"/>
      <c r="C49" s="45">
        <v>3</v>
      </c>
      <c r="D49" s="41">
        <v>267</v>
      </c>
      <c r="E49" s="41">
        <v>15774</v>
      </c>
    </row>
    <row r="50" spans="2:5" x14ac:dyDescent="0.35">
      <c r="B50" s="48"/>
      <c r="C50" s="45"/>
      <c r="D50" s="41"/>
      <c r="E50" s="41"/>
    </row>
    <row r="51" spans="2:5" ht="15.5" x14ac:dyDescent="0.35">
      <c r="B51" s="47">
        <v>13</v>
      </c>
      <c r="C51" s="45">
        <v>1</v>
      </c>
      <c r="D51" s="41">
        <v>4162</v>
      </c>
      <c r="E51" s="41">
        <f>SUM(D51:D53)</f>
        <v>18592</v>
      </c>
    </row>
    <row r="52" spans="2:5" x14ac:dyDescent="0.35">
      <c r="B52" s="48"/>
      <c r="C52" s="45">
        <v>2</v>
      </c>
      <c r="D52" s="41">
        <v>13741</v>
      </c>
      <c r="E52" s="41">
        <v>18592</v>
      </c>
    </row>
    <row r="53" spans="2:5" x14ac:dyDescent="0.35">
      <c r="B53" s="48"/>
      <c r="C53" s="45">
        <v>3</v>
      </c>
      <c r="D53" s="41">
        <v>689</v>
      </c>
      <c r="E53" s="41">
        <v>18592</v>
      </c>
    </row>
    <row r="54" spans="2:5" x14ac:dyDescent="0.35">
      <c r="B54" s="48"/>
      <c r="C54" s="45"/>
      <c r="D54" s="41"/>
      <c r="E54" s="41"/>
    </row>
    <row r="55" spans="2:5" ht="15.5" x14ac:dyDescent="0.35">
      <c r="B55" s="47">
        <v>14</v>
      </c>
      <c r="C55" s="45">
        <v>1</v>
      </c>
      <c r="D55" s="41">
        <v>2893</v>
      </c>
      <c r="E55" s="41">
        <f>SUM(D55:D57)</f>
        <v>14377</v>
      </c>
    </row>
    <row r="56" spans="2:5" x14ac:dyDescent="0.35">
      <c r="B56" s="48"/>
      <c r="C56" s="45">
        <v>2</v>
      </c>
      <c r="D56" s="41">
        <v>10983</v>
      </c>
      <c r="E56" s="41">
        <v>14377</v>
      </c>
    </row>
    <row r="57" spans="2:5" x14ac:dyDescent="0.35">
      <c r="B57" s="48"/>
      <c r="C57" s="45">
        <v>3</v>
      </c>
      <c r="D57" s="41">
        <v>501</v>
      </c>
      <c r="E57" s="41">
        <v>14377</v>
      </c>
    </row>
    <row r="58" spans="2:5" x14ac:dyDescent="0.35">
      <c r="B58" s="48"/>
      <c r="C58" s="45"/>
      <c r="D58" s="41"/>
      <c r="E58" s="41"/>
    </row>
    <row r="59" spans="2:5" ht="15.5" x14ac:dyDescent="0.35">
      <c r="B59" s="47">
        <v>15</v>
      </c>
      <c r="C59" s="45">
        <v>1</v>
      </c>
      <c r="D59" s="41">
        <v>5596</v>
      </c>
      <c r="E59" s="41">
        <f>SUM(D59:D61)</f>
        <v>31959</v>
      </c>
    </row>
    <row r="60" spans="2:5" x14ac:dyDescent="0.35">
      <c r="B60" s="48"/>
      <c r="C60" s="45">
        <v>2</v>
      </c>
      <c r="D60" s="41">
        <v>24920</v>
      </c>
      <c r="E60" s="41">
        <v>31959</v>
      </c>
    </row>
    <row r="61" spans="2:5" x14ac:dyDescent="0.35">
      <c r="B61" s="48"/>
      <c r="C61" s="45">
        <v>3</v>
      </c>
      <c r="D61" s="41">
        <v>1443</v>
      </c>
      <c r="E61" s="41">
        <v>31959</v>
      </c>
    </row>
    <row r="62" spans="2:5" x14ac:dyDescent="0.35">
      <c r="B62" s="48"/>
      <c r="C62" s="45"/>
      <c r="D62" s="41"/>
      <c r="E62" s="41"/>
    </row>
    <row r="63" spans="2:5" ht="15.5" x14ac:dyDescent="0.35">
      <c r="B63" s="47">
        <v>16</v>
      </c>
      <c r="C63" s="45">
        <v>1</v>
      </c>
      <c r="D63" s="41">
        <v>6295</v>
      </c>
      <c r="E63" s="41">
        <f>SUM(D63:D65)</f>
        <v>28738</v>
      </c>
    </row>
    <row r="64" spans="2:5" x14ac:dyDescent="0.35">
      <c r="B64" s="44"/>
      <c r="C64" s="45">
        <v>2</v>
      </c>
      <c r="D64" s="41">
        <v>21012</v>
      </c>
      <c r="E64" s="41">
        <v>28738</v>
      </c>
    </row>
    <row r="65" spans="2:5" x14ac:dyDescent="0.35">
      <c r="B65" s="44"/>
      <c r="C65" s="45">
        <v>3</v>
      </c>
      <c r="D65" s="41">
        <v>1431</v>
      </c>
      <c r="E65" s="41">
        <v>28738</v>
      </c>
    </row>
  </sheetData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7"/>
  <sheetViews>
    <sheetView zoomScale="90" zoomScaleNormal="90" workbookViewId="0">
      <selection activeCell="U32" sqref="U32"/>
    </sheetView>
  </sheetViews>
  <sheetFormatPr baseColWidth="10" defaultColWidth="11.453125" defaultRowHeight="14.5" x14ac:dyDescent="0.35"/>
  <cols>
    <col min="1" max="1" width="16.453125" style="106" customWidth="1"/>
    <col min="2" max="2" width="12.453125" style="106" customWidth="1"/>
    <col min="3" max="3" width="9.81640625" style="106" customWidth="1"/>
    <col min="4" max="4" width="9.1796875" style="106" customWidth="1"/>
    <col min="5" max="5" width="11.453125" style="106" customWidth="1"/>
    <col min="6" max="6" width="11.453125" style="106"/>
    <col min="7" max="8" width="12.54296875" style="106" customWidth="1"/>
    <col min="9" max="9" width="13.54296875" style="106" customWidth="1"/>
    <col min="10" max="16384" width="11.453125" style="106"/>
  </cols>
  <sheetData>
    <row r="1" spans="1:23" x14ac:dyDescent="0.35">
      <c r="A1" s="87" t="s">
        <v>119</v>
      </c>
      <c r="B1" s="59"/>
      <c r="C1" s="59"/>
      <c r="D1" s="59"/>
      <c r="E1" s="59"/>
      <c r="G1" s="59"/>
      <c r="H1" s="59"/>
      <c r="I1" s="59"/>
    </row>
    <row r="2" spans="1:23" ht="15" thickBot="1" x14ac:dyDescent="0.4">
      <c r="A2" s="60"/>
      <c r="B2" s="61"/>
      <c r="C2" s="160" t="s">
        <v>147</v>
      </c>
      <c r="D2" s="160"/>
      <c r="E2" s="167"/>
      <c r="G2" s="160" t="s">
        <v>113</v>
      </c>
      <c r="H2" s="160"/>
      <c r="I2" s="167"/>
    </row>
    <row r="3" spans="1:23" s="80" customFormat="1" ht="56.5" x14ac:dyDescent="0.35">
      <c r="A3" s="62" t="s">
        <v>51</v>
      </c>
      <c r="B3" s="63"/>
      <c r="C3" s="64" t="s">
        <v>84</v>
      </c>
      <c r="D3" s="64" t="s">
        <v>85</v>
      </c>
      <c r="E3" s="64" t="s">
        <v>86</v>
      </c>
      <c r="G3" s="64" t="s">
        <v>84</v>
      </c>
      <c r="H3" s="64" t="s">
        <v>85</v>
      </c>
      <c r="I3" s="64" t="s">
        <v>86</v>
      </c>
      <c r="L3" s="164" t="s">
        <v>126</v>
      </c>
      <c r="M3" s="165"/>
      <c r="N3" s="165"/>
      <c r="O3" s="165"/>
      <c r="P3" s="165"/>
      <c r="Q3" s="166"/>
      <c r="R3" s="164" t="s">
        <v>127</v>
      </c>
      <c r="S3" s="165"/>
      <c r="T3" s="165"/>
      <c r="U3" s="165"/>
      <c r="V3" s="165"/>
      <c r="W3" s="166"/>
    </row>
    <row r="4" spans="1:23" x14ac:dyDescent="0.35">
      <c r="A4" s="60" t="s">
        <v>52</v>
      </c>
      <c r="B4" s="66" t="s">
        <v>53</v>
      </c>
      <c r="C4" s="89">
        <v>57.8</v>
      </c>
      <c r="D4" s="67">
        <v>0</v>
      </c>
      <c r="E4" s="67">
        <v>2.34</v>
      </c>
      <c r="G4" s="89">
        <v>44.2</v>
      </c>
      <c r="H4" s="89">
        <v>0.28000000000000003</v>
      </c>
      <c r="I4" s="89">
        <v>0.14000000000000001</v>
      </c>
      <c r="L4" s="125">
        <v>0</v>
      </c>
      <c r="M4" s="126">
        <v>0</v>
      </c>
      <c r="N4" s="126">
        <v>0</v>
      </c>
      <c r="O4" s="126">
        <v>0.1</v>
      </c>
      <c r="P4" s="126">
        <v>0.1</v>
      </c>
      <c r="Q4" s="127">
        <v>0.1</v>
      </c>
      <c r="R4" s="125">
        <v>1.2</v>
      </c>
      <c r="S4" s="126">
        <v>1.4</v>
      </c>
      <c r="T4" s="126">
        <v>1.4</v>
      </c>
      <c r="U4" s="126">
        <v>0.3</v>
      </c>
      <c r="V4" s="126">
        <v>0.6</v>
      </c>
      <c r="W4" s="127">
        <v>0.5</v>
      </c>
    </row>
    <row r="5" spans="1:23" x14ac:dyDescent="0.35">
      <c r="A5" s="68" t="s">
        <v>87</v>
      </c>
      <c r="B5" s="66" t="s">
        <v>54</v>
      </c>
      <c r="C5" s="89">
        <v>54.4</v>
      </c>
      <c r="D5" s="67">
        <v>9.3299999999999998E-3</v>
      </c>
      <c r="E5" s="67">
        <v>2.74</v>
      </c>
      <c r="G5" s="89">
        <v>43.3</v>
      </c>
      <c r="H5" s="89">
        <v>0.39</v>
      </c>
      <c r="I5" s="89">
        <v>0.25</v>
      </c>
      <c r="L5" s="125">
        <v>1</v>
      </c>
      <c r="M5" s="126">
        <v>1</v>
      </c>
      <c r="N5" s="126">
        <v>1</v>
      </c>
      <c r="O5" s="126">
        <v>0.9</v>
      </c>
      <c r="P5" s="126">
        <v>1</v>
      </c>
      <c r="Q5" s="127">
        <v>1.1000000000000001</v>
      </c>
      <c r="R5" s="125">
        <v>0.9</v>
      </c>
      <c r="S5" s="126">
        <v>1</v>
      </c>
      <c r="T5" s="126">
        <v>1.1000000000000001</v>
      </c>
      <c r="U5" s="126">
        <v>0.8</v>
      </c>
      <c r="V5" s="126">
        <v>0.9</v>
      </c>
      <c r="W5" s="127">
        <v>1.3</v>
      </c>
    </row>
    <row r="6" spans="1:23" x14ac:dyDescent="0.35">
      <c r="A6" s="66"/>
      <c r="B6" s="66" t="s">
        <v>55</v>
      </c>
      <c r="C6" s="89">
        <v>54.2</v>
      </c>
      <c r="D6" s="67">
        <v>1.9E-2</v>
      </c>
      <c r="E6" s="67">
        <v>2.9</v>
      </c>
      <c r="G6" s="89">
        <v>43.8</v>
      </c>
      <c r="H6" s="89">
        <v>0.39</v>
      </c>
      <c r="I6" s="89">
        <v>0.23</v>
      </c>
      <c r="L6" s="125">
        <v>1.7</v>
      </c>
      <c r="M6" s="126">
        <v>1.5</v>
      </c>
      <c r="N6" s="126">
        <v>1.6</v>
      </c>
      <c r="O6" s="126">
        <v>1.3</v>
      </c>
      <c r="P6" s="126">
        <v>1.2</v>
      </c>
      <c r="Q6" s="127">
        <v>1.3</v>
      </c>
      <c r="R6" s="125">
        <v>0.4</v>
      </c>
      <c r="S6" s="126">
        <v>0.3</v>
      </c>
      <c r="T6" s="126">
        <v>0.4</v>
      </c>
      <c r="U6" s="126">
        <v>0.2</v>
      </c>
      <c r="V6" s="126">
        <v>0.3</v>
      </c>
      <c r="W6" s="127">
        <v>0.1</v>
      </c>
    </row>
    <row r="7" spans="1:23" x14ac:dyDescent="0.35">
      <c r="A7" s="66"/>
      <c r="B7" s="60" t="s">
        <v>56</v>
      </c>
      <c r="C7" s="94">
        <v>55.47</v>
      </c>
      <c r="D7" s="69">
        <v>9.4433333333333331E-3</v>
      </c>
      <c r="E7" s="70">
        <v>2.66</v>
      </c>
      <c r="G7" s="100"/>
      <c r="H7" s="101">
        <v>0.35</v>
      </c>
      <c r="I7" s="102">
        <v>0.2</v>
      </c>
      <c r="L7" s="125">
        <v>1.7</v>
      </c>
      <c r="M7" s="126">
        <v>1.8</v>
      </c>
      <c r="N7" s="126">
        <v>1.5</v>
      </c>
      <c r="O7" s="126">
        <v>1.7</v>
      </c>
      <c r="P7" s="126">
        <v>1.5</v>
      </c>
      <c r="Q7" s="127">
        <v>1.6</v>
      </c>
      <c r="R7" s="125">
        <v>0.7</v>
      </c>
      <c r="S7" s="126">
        <v>0.8</v>
      </c>
      <c r="T7" s="126">
        <v>1.1000000000000001</v>
      </c>
      <c r="U7" s="126">
        <v>0.9</v>
      </c>
      <c r="V7" s="126">
        <v>1.2</v>
      </c>
      <c r="W7" s="127">
        <v>1.3</v>
      </c>
    </row>
    <row r="8" spans="1:23" x14ac:dyDescent="0.35">
      <c r="A8" s="66"/>
      <c r="B8" s="66" t="s">
        <v>0</v>
      </c>
      <c r="C8" s="89">
        <v>2.02</v>
      </c>
      <c r="D8" s="67">
        <v>9.5005070040147487E-3</v>
      </c>
      <c r="E8" s="67">
        <v>0.28844410203711923</v>
      </c>
      <c r="G8" s="89"/>
      <c r="H8" s="89">
        <v>0.06</v>
      </c>
      <c r="I8" s="89" t="s">
        <v>110</v>
      </c>
      <c r="L8" s="125">
        <v>1.2</v>
      </c>
      <c r="M8" s="126">
        <v>1.2</v>
      </c>
      <c r="N8" s="126">
        <v>1.4</v>
      </c>
      <c r="O8" s="126">
        <v>1</v>
      </c>
      <c r="P8" s="126">
        <v>1</v>
      </c>
      <c r="Q8" s="127">
        <v>1</v>
      </c>
      <c r="R8" s="125">
        <v>0.7</v>
      </c>
      <c r="S8" s="126">
        <v>0.7</v>
      </c>
      <c r="T8" s="126">
        <v>0.7</v>
      </c>
      <c r="U8" s="126">
        <v>1</v>
      </c>
      <c r="V8" s="126">
        <v>0.8</v>
      </c>
      <c r="W8" s="127">
        <v>0.8</v>
      </c>
    </row>
    <row r="9" spans="1:23" x14ac:dyDescent="0.35">
      <c r="A9" s="66"/>
      <c r="B9" s="66"/>
      <c r="C9" s="89"/>
      <c r="D9" s="67"/>
      <c r="E9" s="67"/>
      <c r="G9" s="89"/>
      <c r="H9" s="89"/>
      <c r="I9" s="89"/>
      <c r="L9" s="125">
        <v>1.5</v>
      </c>
      <c r="M9" s="126">
        <v>1.4</v>
      </c>
      <c r="N9" s="126">
        <v>1.3</v>
      </c>
      <c r="O9" s="126">
        <v>1</v>
      </c>
      <c r="P9" s="126">
        <v>1</v>
      </c>
      <c r="Q9" s="127">
        <v>1</v>
      </c>
      <c r="R9" s="125">
        <v>0.9</v>
      </c>
      <c r="S9" s="126">
        <v>0.8</v>
      </c>
      <c r="T9" s="126">
        <v>1</v>
      </c>
      <c r="U9" s="126">
        <v>0.9</v>
      </c>
      <c r="V9" s="126">
        <v>0.8</v>
      </c>
      <c r="W9" s="127">
        <v>1.1000000000000001</v>
      </c>
    </row>
    <row r="10" spans="1:23" x14ac:dyDescent="0.35">
      <c r="A10" s="60" t="s">
        <v>57</v>
      </c>
      <c r="B10" s="66" t="s">
        <v>53</v>
      </c>
      <c r="C10" s="89">
        <v>42.9</v>
      </c>
      <c r="D10" s="67">
        <v>5.13</v>
      </c>
      <c r="E10" s="67">
        <v>1.81</v>
      </c>
      <c r="G10" s="89">
        <v>38.6</v>
      </c>
      <c r="H10" s="89">
        <v>4.63</v>
      </c>
      <c r="I10" s="89">
        <v>0.35</v>
      </c>
      <c r="L10" s="125">
        <v>2.9</v>
      </c>
      <c r="M10" s="126">
        <v>3.2</v>
      </c>
      <c r="N10" s="126">
        <v>3.2</v>
      </c>
      <c r="O10" s="126">
        <v>2.7</v>
      </c>
      <c r="P10" s="126">
        <v>2.5</v>
      </c>
      <c r="Q10" s="127">
        <v>2.5</v>
      </c>
      <c r="R10" s="125">
        <v>0.7</v>
      </c>
      <c r="S10" s="126">
        <v>0.7</v>
      </c>
      <c r="T10" s="126">
        <v>0.7</v>
      </c>
      <c r="U10" s="126">
        <v>0.9</v>
      </c>
      <c r="V10" s="126">
        <v>0.5</v>
      </c>
      <c r="W10" s="127">
        <v>0.5</v>
      </c>
    </row>
    <row r="11" spans="1:23" x14ac:dyDescent="0.35">
      <c r="A11" s="68" t="s">
        <v>87</v>
      </c>
      <c r="B11" s="66" t="s">
        <v>54</v>
      </c>
      <c r="C11" s="89">
        <v>43.2</v>
      </c>
      <c r="D11" s="67">
        <v>5.46</v>
      </c>
      <c r="E11" s="67">
        <v>2.0699999999999998</v>
      </c>
      <c r="G11" s="89">
        <v>40.299999999999997</v>
      </c>
      <c r="H11" s="89">
        <v>5.33</v>
      </c>
      <c r="I11" s="89">
        <v>0.41</v>
      </c>
      <c r="L11" s="125">
        <v>2.2999999999999998</v>
      </c>
      <c r="M11" s="126">
        <v>2.2999999999999998</v>
      </c>
      <c r="N11" s="126">
        <v>2.4</v>
      </c>
      <c r="O11" s="126">
        <v>2.2000000000000002</v>
      </c>
      <c r="P11" s="126">
        <v>2.1</v>
      </c>
      <c r="Q11" s="127">
        <v>2.2999999999999998</v>
      </c>
      <c r="R11" s="125">
        <v>0.6</v>
      </c>
      <c r="S11" s="126">
        <v>0.6</v>
      </c>
      <c r="T11" s="126">
        <v>0.7</v>
      </c>
      <c r="U11" s="126">
        <v>1.3</v>
      </c>
      <c r="V11" s="126">
        <v>1.1000000000000001</v>
      </c>
      <c r="W11" s="127">
        <v>1</v>
      </c>
    </row>
    <row r="12" spans="1:23" x14ac:dyDescent="0.35">
      <c r="A12" s="68" t="s">
        <v>89</v>
      </c>
      <c r="B12" s="66" t="s">
        <v>55</v>
      </c>
      <c r="C12" s="89">
        <v>42.7</v>
      </c>
      <c r="D12" s="67">
        <v>5.31</v>
      </c>
      <c r="E12" s="67">
        <v>2.13</v>
      </c>
      <c r="G12" s="89">
        <v>40.1</v>
      </c>
      <c r="H12" s="99">
        <v>5.64</v>
      </c>
      <c r="I12" s="99">
        <v>0.57999999999999996</v>
      </c>
      <c r="L12" s="125">
        <v>2</v>
      </c>
      <c r="M12" s="126">
        <v>2.4</v>
      </c>
      <c r="N12" s="126">
        <v>2.4</v>
      </c>
      <c r="O12" s="126">
        <v>1.2</v>
      </c>
      <c r="P12" s="126">
        <v>1.2</v>
      </c>
      <c r="Q12" s="127">
        <v>1.3</v>
      </c>
      <c r="R12" s="125">
        <v>0.2</v>
      </c>
      <c r="S12" s="126">
        <v>0.3</v>
      </c>
      <c r="T12" s="126">
        <v>0.4</v>
      </c>
      <c r="U12" s="126">
        <v>0.1</v>
      </c>
      <c r="V12" s="126">
        <v>0.2</v>
      </c>
      <c r="W12" s="127">
        <v>0.3</v>
      </c>
    </row>
    <row r="13" spans="1:23" x14ac:dyDescent="0.35">
      <c r="A13" s="66"/>
      <c r="B13" s="60" t="s">
        <v>58</v>
      </c>
      <c r="C13" s="94">
        <v>42.93</v>
      </c>
      <c r="D13" s="69">
        <v>5.3</v>
      </c>
      <c r="E13" s="70">
        <v>2.0033333333333334</v>
      </c>
      <c r="G13" s="100"/>
      <c r="H13" s="101">
        <v>5.2</v>
      </c>
      <c r="I13" s="102">
        <v>0.44</v>
      </c>
      <c r="L13" s="125">
        <v>2.2000000000000002</v>
      </c>
      <c r="M13" s="126">
        <v>2.2999999999999998</v>
      </c>
      <c r="N13" s="126">
        <v>2.1</v>
      </c>
      <c r="O13" s="126">
        <v>2.9</v>
      </c>
      <c r="P13" s="126">
        <v>3</v>
      </c>
      <c r="Q13" s="127">
        <v>2.7</v>
      </c>
      <c r="R13" s="125">
        <v>0.4</v>
      </c>
      <c r="S13" s="126">
        <v>0.3</v>
      </c>
      <c r="T13" s="126">
        <v>0.4</v>
      </c>
      <c r="U13" s="126">
        <v>0.1</v>
      </c>
      <c r="V13" s="126">
        <v>0.3</v>
      </c>
      <c r="W13" s="127">
        <v>0.2</v>
      </c>
    </row>
    <row r="14" spans="1:23" x14ac:dyDescent="0.35">
      <c r="A14" s="66"/>
      <c r="B14" s="66" t="s">
        <v>0</v>
      </c>
      <c r="C14" s="89">
        <v>0.25</v>
      </c>
      <c r="D14" s="67">
        <v>0.16522711641858309</v>
      </c>
      <c r="E14" s="67">
        <v>0.17009801096230753</v>
      </c>
      <c r="G14" s="89"/>
      <c r="H14" s="89"/>
      <c r="I14" s="89"/>
      <c r="L14" s="125">
        <v>4.4000000000000004</v>
      </c>
      <c r="M14" s="126">
        <v>4</v>
      </c>
      <c r="N14" s="126">
        <v>4.3</v>
      </c>
      <c r="O14" s="126">
        <v>1.3</v>
      </c>
      <c r="P14" s="126">
        <v>1.4</v>
      </c>
      <c r="Q14" s="127">
        <v>1.2</v>
      </c>
      <c r="R14" s="125">
        <v>0.4</v>
      </c>
      <c r="S14" s="126">
        <v>0.3</v>
      </c>
      <c r="T14" s="126">
        <v>0.3</v>
      </c>
      <c r="U14" s="126">
        <v>0.2</v>
      </c>
      <c r="V14" s="126">
        <v>0.3</v>
      </c>
      <c r="W14" s="127">
        <v>0.2</v>
      </c>
    </row>
    <row r="15" spans="1:23" x14ac:dyDescent="0.35">
      <c r="A15" s="66"/>
      <c r="B15" s="66"/>
      <c r="C15" s="89"/>
      <c r="D15" s="67"/>
      <c r="E15" s="67"/>
      <c r="G15" s="89"/>
      <c r="H15" s="89"/>
      <c r="I15" s="89"/>
      <c r="L15" s="125">
        <v>3.6</v>
      </c>
      <c r="M15" s="126">
        <v>3.5</v>
      </c>
      <c r="N15" s="126">
        <v>3.4</v>
      </c>
      <c r="O15" s="126">
        <v>2.7</v>
      </c>
      <c r="P15" s="126">
        <v>2.7</v>
      </c>
      <c r="Q15" s="127">
        <v>2.4</v>
      </c>
      <c r="R15" s="125">
        <v>0.2</v>
      </c>
      <c r="S15" s="126">
        <v>0.3</v>
      </c>
      <c r="T15" s="126">
        <v>0.2</v>
      </c>
      <c r="U15" s="126">
        <v>0.2</v>
      </c>
      <c r="V15" s="126">
        <v>0</v>
      </c>
      <c r="W15" s="127">
        <v>0.2</v>
      </c>
    </row>
    <row r="16" spans="1:23" x14ac:dyDescent="0.35">
      <c r="A16" s="60" t="s">
        <v>88</v>
      </c>
      <c r="B16" s="66" t="s">
        <v>53</v>
      </c>
      <c r="C16" s="89">
        <v>37.1</v>
      </c>
      <c r="D16" s="67">
        <v>9</v>
      </c>
      <c r="E16" s="67">
        <v>0.71</v>
      </c>
      <c r="G16" s="89">
        <v>32.799999999999997</v>
      </c>
      <c r="H16" s="89">
        <v>6.69</v>
      </c>
      <c r="I16" s="89">
        <v>8.5000000000000006E-2</v>
      </c>
      <c r="L16" s="125">
        <v>3.4</v>
      </c>
      <c r="M16" s="126">
        <v>3.9</v>
      </c>
      <c r="N16" s="126">
        <v>3.6</v>
      </c>
      <c r="O16" s="126">
        <v>2.4</v>
      </c>
      <c r="P16" s="126">
        <v>2.2999999999999998</v>
      </c>
      <c r="Q16" s="127">
        <v>2.5</v>
      </c>
      <c r="R16" s="125">
        <v>0.5</v>
      </c>
      <c r="S16" s="126">
        <v>0.4</v>
      </c>
      <c r="T16" s="126">
        <v>0.5</v>
      </c>
      <c r="U16" s="126">
        <v>0.4</v>
      </c>
      <c r="V16" s="126">
        <v>0.6</v>
      </c>
      <c r="W16" s="127">
        <v>0.6</v>
      </c>
    </row>
    <row r="17" spans="1:23" x14ac:dyDescent="0.35">
      <c r="A17" s="68" t="s">
        <v>87</v>
      </c>
      <c r="B17" s="66" t="s">
        <v>54</v>
      </c>
      <c r="C17" s="89">
        <v>37.9</v>
      </c>
      <c r="D17" s="67">
        <v>8.09</v>
      </c>
      <c r="E17" s="67">
        <v>0.64</v>
      </c>
      <c r="G17" s="89">
        <v>34.5</v>
      </c>
      <c r="H17" s="89">
        <v>6.48</v>
      </c>
      <c r="I17" s="89">
        <v>0.11</v>
      </c>
      <c r="L17" s="125">
        <v>2.8</v>
      </c>
      <c r="M17" s="126">
        <v>3.1</v>
      </c>
      <c r="N17" s="126">
        <v>3.3</v>
      </c>
      <c r="O17" s="126">
        <v>2.1</v>
      </c>
      <c r="P17" s="126">
        <v>2.1</v>
      </c>
      <c r="Q17" s="127">
        <v>2</v>
      </c>
      <c r="R17" s="125">
        <v>0.5</v>
      </c>
      <c r="S17" s="126">
        <v>0.7</v>
      </c>
      <c r="T17" s="126">
        <v>0.5</v>
      </c>
      <c r="U17" s="126">
        <v>0.6</v>
      </c>
      <c r="V17" s="126">
        <v>1</v>
      </c>
      <c r="W17" s="127">
        <v>0.5</v>
      </c>
    </row>
    <row r="18" spans="1:23" x14ac:dyDescent="0.35">
      <c r="A18" s="68" t="s">
        <v>89</v>
      </c>
      <c r="B18" s="66" t="s">
        <v>55</v>
      </c>
      <c r="C18" s="89">
        <v>38.5</v>
      </c>
      <c r="D18" s="67">
        <v>8.5500000000000007</v>
      </c>
      <c r="E18" s="67">
        <v>0.78</v>
      </c>
      <c r="G18" s="89">
        <v>30.9</v>
      </c>
      <c r="H18" s="89">
        <v>6.66</v>
      </c>
      <c r="I18" s="89">
        <v>6.0999999999999999E-2</v>
      </c>
      <c r="L18" s="125">
        <v>0.8</v>
      </c>
      <c r="M18" s="126">
        <v>0.7</v>
      </c>
      <c r="N18" s="126">
        <v>0.7</v>
      </c>
      <c r="O18" s="126">
        <v>1</v>
      </c>
      <c r="P18" s="126">
        <v>0.9</v>
      </c>
      <c r="Q18" s="127">
        <v>0.9</v>
      </c>
      <c r="R18" s="125">
        <v>1</v>
      </c>
      <c r="S18" s="126">
        <v>1</v>
      </c>
      <c r="T18" s="126">
        <v>1</v>
      </c>
      <c r="U18" s="126">
        <v>1.1000000000000001</v>
      </c>
      <c r="V18" s="126">
        <v>1.7</v>
      </c>
      <c r="W18" s="127">
        <v>1.2</v>
      </c>
    </row>
    <row r="19" spans="1:23" ht="15" thickBot="1" x14ac:dyDescent="0.4">
      <c r="A19" s="68" t="s">
        <v>90</v>
      </c>
      <c r="B19" s="60" t="s">
        <v>58</v>
      </c>
      <c r="C19" s="94">
        <v>37.83</v>
      </c>
      <c r="D19" s="69">
        <v>8.5466666666666669</v>
      </c>
      <c r="E19" s="70">
        <v>0.71</v>
      </c>
      <c r="G19" s="100"/>
      <c r="H19" s="101">
        <v>6.61</v>
      </c>
      <c r="I19" s="102">
        <v>8.5000000000000006E-2</v>
      </c>
      <c r="L19" s="128">
        <v>1.2</v>
      </c>
      <c r="M19" s="129">
        <v>1.2</v>
      </c>
      <c r="N19" s="129">
        <v>1.1000000000000001</v>
      </c>
      <c r="O19" s="129">
        <v>1.7</v>
      </c>
      <c r="P19" s="129">
        <v>1.8</v>
      </c>
      <c r="Q19" s="130">
        <v>1.9</v>
      </c>
      <c r="R19" s="128">
        <v>1.2</v>
      </c>
      <c r="S19" s="129">
        <v>0.9</v>
      </c>
      <c r="T19" s="129">
        <v>1</v>
      </c>
      <c r="U19" s="129">
        <v>1.6</v>
      </c>
      <c r="V19" s="129">
        <v>1.6</v>
      </c>
      <c r="W19" s="130">
        <v>1.5</v>
      </c>
    </row>
    <row r="20" spans="1:23" x14ac:dyDescent="0.35">
      <c r="A20" s="66"/>
      <c r="B20" s="66" t="s">
        <v>0</v>
      </c>
      <c r="C20" s="89">
        <v>0.7</v>
      </c>
      <c r="D20" s="67">
        <v>0.45500915741700565</v>
      </c>
      <c r="E20" s="67">
        <v>7.0000000000000007E-2</v>
      </c>
      <c r="G20" s="89"/>
      <c r="H20" s="89">
        <v>0.11</v>
      </c>
      <c r="I20" s="89">
        <v>2.4E-2</v>
      </c>
    </row>
    <row r="21" spans="1:23" x14ac:dyDescent="0.35">
      <c r="A21" s="66"/>
      <c r="B21" s="66"/>
      <c r="C21" s="89"/>
      <c r="D21" s="67"/>
      <c r="E21" s="67"/>
      <c r="G21" s="89"/>
      <c r="H21" s="89"/>
      <c r="I21" s="89"/>
      <c r="K21" s="59"/>
      <c r="L21" s="117" t="s">
        <v>128</v>
      </c>
      <c r="M21" s="117" t="s">
        <v>129</v>
      </c>
      <c r="N21" s="117" t="s">
        <v>130</v>
      </c>
    </row>
    <row r="22" spans="1:23" x14ac:dyDescent="0.35">
      <c r="A22" s="60" t="s">
        <v>60</v>
      </c>
      <c r="B22" s="66" t="s">
        <v>53</v>
      </c>
      <c r="C22" s="89">
        <v>20.6</v>
      </c>
      <c r="D22" s="67">
        <v>9.17</v>
      </c>
      <c r="E22" s="67">
        <v>1.36</v>
      </c>
      <c r="G22" s="89">
        <v>27.1</v>
      </c>
      <c r="H22" s="89">
        <v>8.7200000000000006</v>
      </c>
      <c r="I22" s="89">
        <v>0.39</v>
      </c>
      <c r="K22" s="66" t="s">
        <v>131</v>
      </c>
      <c r="L22" s="66">
        <f>AVERAGE(L4:Q4)</f>
        <v>5.000000000000001E-2</v>
      </c>
      <c r="M22" s="66">
        <f>AVERAGE(R4:W4)</f>
        <v>0.89999999999999991</v>
      </c>
      <c r="N22" s="66">
        <f>L22/M22</f>
        <v>5.5555555555555573E-2</v>
      </c>
    </row>
    <row r="23" spans="1:23" x14ac:dyDescent="0.35">
      <c r="A23" s="68" t="s">
        <v>87</v>
      </c>
      <c r="B23" s="66" t="s">
        <v>54</v>
      </c>
      <c r="C23" s="89">
        <v>20.399999999999999</v>
      </c>
      <c r="D23" s="67">
        <v>9.48</v>
      </c>
      <c r="E23" s="67">
        <v>1.61</v>
      </c>
      <c r="G23" s="89">
        <v>29.4</v>
      </c>
      <c r="H23" s="89">
        <v>7.74</v>
      </c>
      <c r="I23" s="89">
        <v>0.53</v>
      </c>
      <c r="K23" s="66" t="s">
        <v>132</v>
      </c>
      <c r="L23" s="66">
        <f t="shared" ref="L23:L37" si="0">AVERAGE(L5:Q5)</f>
        <v>1</v>
      </c>
      <c r="M23" s="66">
        <f t="shared" ref="M23:M37" si="1">AVERAGE(R5:W5)</f>
        <v>1</v>
      </c>
      <c r="N23" s="66">
        <f t="shared" ref="N23:N37" si="2">L23/M23</f>
        <v>1</v>
      </c>
    </row>
    <row r="24" spans="1:23" x14ac:dyDescent="0.35">
      <c r="A24" s="68" t="s">
        <v>89</v>
      </c>
      <c r="B24" s="66" t="s">
        <v>55</v>
      </c>
      <c r="C24" s="89">
        <v>19.5</v>
      </c>
      <c r="D24" s="67">
        <v>8.14</v>
      </c>
      <c r="E24" s="67">
        <v>2.15</v>
      </c>
      <c r="G24" s="89">
        <v>30</v>
      </c>
      <c r="H24" s="89">
        <v>8.19</v>
      </c>
      <c r="I24" s="89">
        <v>0.59</v>
      </c>
      <c r="K24" s="66" t="s">
        <v>133</v>
      </c>
      <c r="L24" s="66">
        <f t="shared" si="0"/>
        <v>1.4333333333333336</v>
      </c>
      <c r="M24" s="66">
        <f t="shared" si="1"/>
        <v>0.28333333333333338</v>
      </c>
      <c r="N24" s="66">
        <f t="shared" si="2"/>
        <v>5.0588235294117645</v>
      </c>
    </row>
    <row r="25" spans="1:23" x14ac:dyDescent="0.35">
      <c r="A25" s="68" t="s">
        <v>91</v>
      </c>
      <c r="B25" s="60" t="s">
        <v>58</v>
      </c>
      <c r="C25" s="94">
        <v>20.170000000000002</v>
      </c>
      <c r="D25" s="69">
        <v>8.93</v>
      </c>
      <c r="E25" s="70">
        <v>1.7066666666666668</v>
      </c>
      <c r="G25" s="100"/>
      <c r="H25" s="101">
        <v>8.2100000000000009</v>
      </c>
      <c r="I25" s="102">
        <v>0.5</v>
      </c>
      <c r="K25" s="66" t="s">
        <v>134</v>
      </c>
      <c r="L25" s="66">
        <f t="shared" si="0"/>
        <v>1.6333333333333331</v>
      </c>
      <c r="M25" s="66">
        <f t="shared" si="1"/>
        <v>1</v>
      </c>
      <c r="N25" s="66">
        <f t="shared" si="2"/>
        <v>1.6333333333333331</v>
      </c>
    </row>
    <row r="26" spans="1:23" x14ac:dyDescent="0.35">
      <c r="A26" s="66"/>
      <c r="B26" s="66" t="s">
        <v>0</v>
      </c>
      <c r="C26" s="89">
        <v>0.59</v>
      </c>
      <c r="D26" s="67">
        <v>0.7014983962918232</v>
      </c>
      <c r="E26" s="67">
        <v>0.40377386410382349</v>
      </c>
      <c r="G26" s="89"/>
      <c r="H26" s="89">
        <v>0.49</v>
      </c>
      <c r="I26" s="89">
        <v>0.1</v>
      </c>
      <c r="K26" s="66" t="s">
        <v>135</v>
      </c>
      <c r="L26" s="66">
        <f t="shared" si="0"/>
        <v>1.1333333333333333</v>
      </c>
      <c r="M26" s="66">
        <f t="shared" si="1"/>
        <v>0.78333333333333321</v>
      </c>
      <c r="N26" s="66">
        <f t="shared" si="2"/>
        <v>1.446808510638298</v>
      </c>
    </row>
    <row r="27" spans="1:23" x14ac:dyDescent="0.35">
      <c r="A27" s="66"/>
      <c r="B27" s="66"/>
      <c r="C27" s="89"/>
      <c r="D27" s="67"/>
      <c r="E27" s="67"/>
      <c r="G27" s="89"/>
      <c r="H27" s="89"/>
      <c r="I27" s="89"/>
      <c r="K27" s="66" t="s">
        <v>136</v>
      </c>
      <c r="L27" s="66">
        <f t="shared" si="0"/>
        <v>1.2</v>
      </c>
      <c r="M27" s="66">
        <f t="shared" si="1"/>
        <v>0.91666666666666663</v>
      </c>
      <c r="N27" s="66">
        <f t="shared" si="2"/>
        <v>1.3090909090909091</v>
      </c>
    </row>
    <row r="28" spans="1:23" x14ac:dyDescent="0.35">
      <c r="A28" s="60" t="s">
        <v>62</v>
      </c>
      <c r="B28" s="66" t="s">
        <v>53</v>
      </c>
      <c r="C28" s="89">
        <v>27.3</v>
      </c>
      <c r="D28" s="67">
        <v>6.56</v>
      </c>
      <c r="E28" s="67">
        <v>1.38</v>
      </c>
      <c r="G28" s="89">
        <v>33.9</v>
      </c>
      <c r="H28" s="89">
        <v>5.13</v>
      </c>
      <c r="I28" s="89">
        <v>0.42</v>
      </c>
      <c r="K28" s="66" t="s">
        <v>137</v>
      </c>
      <c r="L28" s="66">
        <f t="shared" si="0"/>
        <v>2.8333333333333335</v>
      </c>
      <c r="M28" s="66">
        <f t="shared" si="1"/>
        <v>0.66666666666666663</v>
      </c>
      <c r="N28" s="66">
        <f t="shared" si="2"/>
        <v>4.2500000000000009</v>
      </c>
    </row>
    <row r="29" spans="1:23" x14ac:dyDescent="0.35">
      <c r="A29" s="68" t="s">
        <v>87</v>
      </c>
      <c r="B29" s="66" t="s">
        <v>54</v>
      </c>
      <c r="C29" s="89">
        <v>26.3</v>
      </c>
      <c r="D29" s="67">
        <v>6.43</v>
      </c>
      <c r="E29" s="67">
        <v>1.45</v>
      </c>
      <c r="G29" s="89">
        <v>32.1</v>
      </c>
      <c r="H29" s="89">
        <v>5.35</v>
      </c>
      <c r="I29" s="89">
        <v>0.33</v>
      </c>
      <c r="K29" s="66" t="s">
        <v>138</v>
      </c>
      <c r="L29" s="66">
        <f t="shared" si="0"/>
        <v>2.2666666666666662</v>
      </c>
      <c r="M29" s="66">
        <f t="shared" si="1"/>
        <v>0.88333333333333341</v>
      </c>
      <c r="N29" s="66">
        <f t="shared" si="2"/>
        <v>2.5660377358490556</v>
      </c>
    </row>
    <row r="30" spans="1:23" x14ac:dyDescent="0.35">
      <c r="A30" s="68" t="s">
        <v>89</v>
      </c>
      <c r="B30" s="66" t="s">
        <v>55</v>
      </c>
      <c r="C30" s="89">
        <v>29.6</v>
      </c>
      <c r="D30" s="67">
        <v>7.57</v>
      </c>
      <c r="E30" s="67">
        <v>1.48</v>
      </c>
      <c r="G30" s="89">
        <v>32.5</v>
      </c>
      <c r="H30" s="89">
        <v>5.33</v>
      </c>
      <c r="I30" s="89">
        <v>0.36</v>
      </c>
      <c r="K30" s="66" t="s">
        <v>139</v>
      </c>
      <c r="L30" s="66">
        <f t="shared" si="0"/>
        <v>1.75</v>
      </c>
      <c r="M30" s="66">
        <f t="shared" si="1"/>
        <v>0.25</v>
      </c>
      <c r="N30" s="66">
        <f t="shared" si="2"/>
        <v>7</v>
      </c>
    </row>
    <row r="31" spans="1:23" x14ac:dyDescent="0.35">
      <c r="A31" s="68" t="s">
        <v>92</v>
      </c>
      <c r="B31" s="60" t="s">
        <v>56</v>
      </c>
      <c r="C31" s="94">
        <v>27.73</v>
      </c>
      <c r="D31" s="69">
        <v>6.8533333333333326</v>
      </c>
      <c r="E31" s="70">
        <v>1.4366666666666668</v>
      </c>
      <c r="G31" s="100"/>
      <c r="H31" s="101">
        <v>5.27</v>
      </c>
      <c r="I31" s="102">
        <v>0.37</v>
      </c>
      <c r="K31" s="66" t="s">
        <v>140</v>
      </c>
      <c r="L31" s="66">
        <f t="shared" si="0"/>
        <v>2.5333333333333332</v>
      </c>
      <c r="M31" s="66">
        <f t="shared" si="1"/>
        <v>0.28333333333333338</v>
      </c>
      <c r="N31" s="66">
        <f t="shared" si="2"/>
        <v>8.9411764705882337</v>
      </c>
    </row>
    <row r="32" spans="1:23" x14ac:dyDescent="0.35">
      <c r="A32" s="66"/>
      <c r="B32" s="66" t="s">
        <v>0</v>
      </c>
      <c r="C32" s="89">
        <v>1.69</v>
      </c>
      <c r="D32" s="67">
        <v>0.62404593847995982</v>
      </c>
      <c r="E32" s="67">
        <v>5.1316014394468888E-2</v>
      </c>
      <c r="G32" s="89"/>
      <c r="H32" s="89">
        <v>0.12</v>
      </c>
      <c r="I32" s="89">
        <v>0.04</v>
      </c>
      <c r="K32" s="66" t="s">
        <v>141</v>
      </c>
      <c r="L32" s="66">
        <f t="shared" si="0"/>
        <v>2.7666666666666671</v>
      </c>
      <c r="M32" s="66">
        <f t="shared" si="1"/>
        <v>0.28333333333333333</v>
      </c>
      <c r="N32" s="66">
        <f t="shared" si="2"/>
        <v>9.764705882352942</v>
      </c>
    </row>
    <row r="33" spans="1:14" x14ac:dyDescent="0.35">
      <c r="A33" s="66"/>
      <c r="B33" s="66"/>
      <c r="C33" s="89"/>
      <c r="D33" s="67"/>
      <c r="E33" s="67"/>
      <c r="G33" s="89"/>
      <c r="H33" s="89"/>
      <c r="I33" s="89"/>
      <c r="K33" s="66" t="s">
        <v>142</v>
      </c>
      <c r="L33" s="66">
        <f t="shared" si="0"/>
        <v>3.0499999999999994</v>
      </c>
      <c r="M33" s="66">
        <f t="shared" si="1"/>
        <v>0.18333333333333332</v>
      </c>
      <c r="N33" s="66">
        <f t="shared" si="2"/>
        <v>16.636363636363633</v>
      </c>
    </row>
    <row r="34" spans="1:14" x14ac:dyDescent="0.35">
      <c r="A34" s="60" t="s">
        <v>63</v>
      </c>
      <c r="B34" s="66" t="s">
        <v>53</v>
      </c>
      <c r="C34" s="89">
        <v>32.200000000000003</v>
      </c>
      <c r="D34" s="67">
        <v>8.0399999999999991</v>
      </c>
      <c r="E34" s="67">
        <v>1.76</v>
      </c>
      <c r="G34" s="89">
        <v>33.4</v>
      </c>
      <c r="H34" s="89">
        <v>5.26</v>
      </c>
      <c r="I34" s="89">
        <v>0.38</v>
      </c>
      <c r="K34" s="66" t="s">
        <v>143</v>
      </c>
      <c r="L34" s="66">
        <f t="shared" si="0"/>
        <v>3.0166666666666671</v>
      </c>
      <c r="M34" s="66">
        <f t="shared" si="1"/>
        <v>0.5</v>
      </c>
      <c r="N34" s="66">
        <f t="shared" si="2"/>
        <v>6.0333333333333341</v>
      </c>
    </row>
    <row r="35" spans="1:14" x14ac:dyDescent="0.35">
      <c r="A35" s="68" t="s">
        <v>87</v>
      </c>
      <c r="B35" s="66" t="s">
        <v>54</v>
      </c>
      <c r="C35" s="89">
        <v>32.200000000000003</v>
      </c>
      <c r="D35" s="67">
        <v>7.22</v>
      </c>
      <c r="E35" s="67">
        <v>1.64</v>
      </c>
      <c r="G35" s="89">
        <v>34.9</v>
      </c>
      <c r="H35" s="89">
        <v>5.0999999999999996</v>
      </c>
      <c r="I35" s="89">
        <v>0.34</v>
      </c>
      <c r="K35" s="66" t="s">
        <v>144</v>
      </c>
      <c r="L35" s="66">
        <f t="shared" si="0"/>
        <v>2.5666666666666664</v>
      </c>
      <c r="M35" s="66">
        <f t="shared" si="1"/>
        <v>0.6333333333333333</v>
      </c>
      <c r="N35" s="66">
        <f t="shared" si="2"/>
        <v>4.0526315789473681</v>
      </c>
    </row>
    <row r="36" spans="1:14" x14ac:dyDescent="0.35">
      <c r="A36" s="68" t="s">
        <v>89</v>
      </c>
      <c r="B36" s="66" t="s">
        <v>55</v>
      </c>
      <c r="C36" s="89">
        <v>31</v>
      </c>
      <c r="D36" s="67">
        <v>6.91</v>
      </c>
      <c r="E36" s="67">
        <v>2.08</v>
      </c>
      <c r="G36" s="89">
        <v>32.700000000000003</v>
      </c>
      <c r="H36" s="89">
        <v>5.03</v>
      </c>
      <c r="I36" s="89">
        <v>0.47</v>
      </c>
      <c r="K36" s="66" t="s">
        <v>145</v>
      </c>
      <c r="L36" s="66">
        <f t="shared" si="0"/>
        <v>0.83333333333333348</v>
      </c>
      <c r="M36" s="66">
        <f t="shared" si="1"/>
        <v>1.1666666666666667</v>
      </c>
      <c r="N36" s="66">
        <f t="shared" si="2"/>
        <v>0.71428571428571441</v>
      </c>
    </row>
    <row r="37" spans="1:14" x14ac:dyDescent="0.35">
      <c r="A37" s="68" t="s">
        <v>93</v>
      </c>
      <c r="B37" s="60" t="s">
        <v>58</v>
      </c>
      <c r="C37" s="94">
        <v>31.8</v>
      </c>
      <c r="D37" s="69">
        <v>7.39</v>
      </c>
      <c r="E37" s="70">
        <v>1.8266666666666669</v>
      </c>
      <c r="G37" s="100"/>
      <c r="H37" s="101">
        <v>5.13</v>
      </c>
      <c r="I37" s="102">
        <v>0.39</v>
      </c>
      <c r="K37" s="66" t="s">
        <v>146</v>
      </c>
      <c r="L37" s="66">
        <f t="shared" si="0"/>
        <v>1.4833333333333334</v>
      </c>
      <c r="M37" s="66">
        <f t="shared" si="1"/>
        <v>1.3</v>
      </c>
      <c r="N37" s="66">
        <f t="shared" si="2"/>
        <v>1.141025641025641</v>
      </c>
    </row>
    <row r="38" spans="1:14" x14ac:dyDescent="0.35">
      <c r="A38" s="66"/>
      <c r="B38" s="66"/>
      <c r="C38" s="89">
        <v>0.69</v>
      </c>
      <c r="D38" s="76">
        <v>0.58386642307979952</v>
      </c>
      <c r="E38" s="67">
        <v>0.22744962812309227</v>
      </c>
      <c r="G38" s="89"/>
      <c r="H38" s="89">
        <v>0.12</v>
      </c>
      <c r="I38" s="89">
        <v>7.0000000000000007E-2</v>
      </c>
    </row>
    <row r="39" spans="1:14" x14ac:dyDescent="0.35">
      <c r="A39" s="66"/>
      <c r="B39" s="66"/>
      <c r="C39" s="89"/>
      <c r="D39" s="67"/>
      <c r="E39" s="67"/>
      <c r="G39" s="89"/>
      <c r="H39" s="89"/>
      <c r="I39" s="89"/>
      <c r="J39" s="131"/>
      <c r="K39" s="132"/>
      <c r="L39" s="132"/>
    </row>
    <row r="40" spans="1:14" x14ac:dyDescent="0.35">
      <c r="A40" s="60" t="s">
        <v>64</v>
      </c>
      <c r="B40" s="66" t="s">
        <v>53</v>
      </c>
      <c r="C40" s="89">
        <v>31</v>
      </c>
      <c r="D40" s="67">
        <v>15.3</v>
      </c>
      <c r="E40" s="67">
        <v>1.48</v>
      </c>
      <c r="G40" s="89">
        <v>35.299999999999997</v>
      </c>
      <c r="H40" s="91">
        <v>13.9</v>
      </c>
      <c r="I40" s="91">
        <v>0.4</v>
      </c>
      <c r="J40" s="131"/>
      <c r="K40" s="133"/>
      <c r="L40" s="133"/>
    </row>
    <row r="41" spans="1:14" x14ac:dyDescent="0.35">
      <c r="A41" s="68" t="s">
        <v>87</v>
      </c>
      <c r="B41" s="66" t="s">
        <v>54</v>
      </c>
      <c r="C41" s="89">
        <v>30.7</v>
      </c>
      <c r="D41" s="67">
        <v>16.899999999999999</v>
      </c>
      <c r="E41" s="67">
        <v>1.49</v>
      </c>
      <c r="G41" s="89">
        <v>35.799999999999997</v>
      </c>
      <c r="H41" s="91">
        <v>13.2</v>
      </c>
      <c r="I41" s="91">
        <v>0.21</v>
      </c>
      <c r="J41" s="131"/>
      <c r="K41" s="133"/>
      <c r="L41" s="133"/>
    </row>
    <row r="42" spans="1:14" x14ac:dyDescent="0.35">
      <c r="A42" s="68" t="s">
        <v>89</v>
      </c>
      <c r="B42" s="66" t="s">
        <v>55</v>
      </c>
      <c r="C42" s="89">
        <v>31</v>
      </c>
      <c r="D42" s="67">
        <v>17.2</v>
      </c>
      <c r="E42" s="67">
        <v>1.33</v>
      </c>
      <c r="G42" s="89">
        <v>34.200000000000003</v>
      </c>
      <c r="H42" s="91">
        <v>13.1</v>
      </c>
      <c r="I42" s="91">
        <v>0.24</v>
      </c>
      <c r="J42" s="131"/>
      <c r="K42" s="133"/>
      <c r="L42" s="133"/>
    </row>
    <row r="43" spans="1:14" x14ac:dyDescent="0.35">
      <c r="A43" s="68" t="s">
        <v>94</v>
      </c>
      <c r="B43" s="60" t="s">
        <v>58</v>
      </c>
      <c r="C43" s="94">
        <v>30.9</v>
      </c>
      <c r="D43" s="69">
        <v>16.466666666666669</v>
      </c>
      <c r="E43" s="70">
        <v>1.4333333333333333</v>
      </c>
      <c r="G43" s="100"/>
      <c r="H43" s="101">
        <v>13.4</v>
      </c>
      <c r="I43" s="102">
        <v>0.28000000000000003</v>
      </c>
      <c r="J43" s="131"/>
      <c r="K43" s="131"/>
      <c r="L43" s="131"/>
    </row>
    <row r="44" spans="1:14" x14ac:dyDescent="0.35">
      <c r="A44" s="66"/>
      <c r="B44" s="66" t="s">
        <v>0</v>
      </c>
      <c r="C44" s="89">
        <v>0.17</v>
      </c>
      <c r="D44" s="67">
        <v>1.0214368964029699</v>
      </c>
      <c r="E44" s="67">
        <v>8.9628864398324973E-2</v>
      </c>
      <c r="G44" s="89"/>
      <c r="H44" s="89">
        <v>0.43</v>
      </c>
      <c r="I44" s="89">
        <v>0.1</v>
      </c>
      <c r="J44" s="131"/>
      <c r="K44" s="131"/>
      <c r="L44" s="131"/>
    </row>
    <row r="45" spans="1:14" x14ac:dyDescent="0.35">
      <c r="A45" s="66"/>
      <c r="B45" s="66"/>
      <c r="C45" s="89"/>
      <c r="D45" s="67"/>
      <c r="E45" s="67"/>
      <c r="G45" s="89"/>
      <c r="H45" s="89"/>
      <c r="I45" s="89"/>
    </row>
    <row r="46" spans="1:14" x14ac:dyDescent="0.35">
      <c r="A46" s="60" t="s">
        <v>65</v>
      </c>
      <c r="B46" s="66" t="s">
        <v>53</v>
      </c>
      <c r="C46" s="89">
        <v>31.6</v>
      </c>
      <c r="D46" s="67">
        <v>12.1</v>
      </c>
      <c r="E46" s="67">
        <v>1.27</v>
      </c>
      <c r="G46" s="89">
        <v>36.1</v>
      </c>
      <c r="H46" s="89">
        <v>11.3</v>
      </c>
      <c r="I46" s="89">
        <v>0.57999999999999996</v>
      </c>
    </row>
    <row r="47" spans="1:14" x14ac:dyDescent="0.35">
      <c r="A47" s="68" t="s">
        <v>87</v>
      </c>
      <c r="B47" s="66" t="s">
        <v>54</v>
      </c>
      <c r="C47" s="89">
        <v>32.5</v>
      </c>
      <c r="D47" s="67">
        <v>12.1</v>
      </c>
      <c r="E47" s="67">
        <v>1.1499999999999999</v>
      </c>
      <c r="G47" s="89">
        <v>35.5</v>
      </c>
      <c r="H47" s="89">
        <v>11.1</v>
      </c>
      <c r="I47" s="89">
        <v>0.5</v>
      </c>
    </row>
    <row r="48" spans="1:14" x14ac:dyDescent="0.35">
      <c r="A48" s="68" t="s">
        <v>89</v>
      </c>
      <c r="B48" s="66" t="s">
        <v>55</v>
      </c>
      <c r="C48" s="89">
        <v>32.799999999999997</v>
      </c>
      <c r="D48" s="67">
        <v>12.7</v>
      </c>
      <c r="E48" s="67">
        <v>1.38</v>
      </c>
      <c r="G48" s="89">
        <v>34.799999999999997</v>
      </c>
      <c r="H48" s="89">
        <v>11.8</v>
      </c>
      <c r="I48" s="89">
        <v>0.44</v>
      </c>
    </row>
    <row r="49" spans="1:9" x14ac:dyDescent="0.35">
      <c r="A49" s="68" t="s">
        <v>95</v>
      </c>
      <c r="B49" s="60" t="s">
        <v>58</v>
      </c>
      <c r="C49" s="94">
        <v>32.299999999999997</v>
      </c>
      <c r="D49" s="69">
        <v>12.299999999999999</v>
      </c>
      <c r="E49" s="70">
        <v>1.2666666666666666</v>
      </c>
      <c r="G49" s="100"/>
      <c r="H49" s="101">
        <v>11.4</v>
      </c>
      <c r="I49" s="102">
        <v>0.51</v>
      </c>
    </row>
    <row r="50" spans="1:9" x14ac:dyDescent="0.35">
      <c r="A50" s="66"/>
      <c r="B50" s="66" t="s">
        <v>0</v>
      </c>
      <c r="C50" s="89">
        <v>0.62</v>
      </c>
      <c r="D50" s="67">
        <v>0.34641016151377524</v>
      </c>
      <c r="E50" s="67">
        <v>0.11503622617824931</v>
      </c>
      <c r="G50" s="89"/>
      <c r="H50" s="89">
        <v>0.36</v>
      </c>
      <c r="I50" s="89">
        <v>7.0000000000000007E-2</v>
      </c>
    </row>
    <row r="51" spans="1:9" x14ac:dyDescent="0.35">
      <c r="A51" s="66"/>
      <c r="B51" s="66"/>
      <c r="C51" s="89"/>
      <c r="D51" s="67"/>
      <c r="E51" s="67"/>
      <c r="G51" s="89"/>
      <c r="H51" s="89"/>
      <c r="I51" s="89"/>
    </row>
    <row r="52" spans="1:9" x14ac:dyDescent="0.35">
      <c r="A52" s="60" t="s">
        <v>66</v>
      </c>
      <c r="B52" s="66" t="s">
        <v>53</v>
      </c>
      <c r="C52" s="89">
        <v>22.6</v>
      </c>
      <c r="D52" s="67">
        <v>10.7</v>
      </c>
      <c r="E52" s="67">
        <v>0.4</v>
      </c>
      <c r="G52" s="89">
        <v>29.5</v>
      </c>
      <c r="H52" s="89">
        <v>6</v>
      </c>
      <c r="I52" s="89">
        <v>6.2E-2</v>
      </c>
    </row>
    <row r="53" spans="1:9" x14ac:dyDescent="0.35">
      <c r="A53" s="68" t="s">
        <v>87</v>
      </c>
      <c r="B53" s="66" t="s">
        <v>54</v>
      </c>
      <c r="C53" s="89">
        <v>22.9</v>
      </c>
      <c r="D53" s="67">
        <v>12.7</v>
      </c>
      <c r="E53" s="67">
        <v>0.52</v>
      </c>
      <c r="G53" s="89">
        <v>29.9</v>
      </c>
      <c r="H53" s="89">
        <v>6.15</v>
      </c>
      <c r="I53" s="89">
        <v>7.5999999999999998E-2</v>
      </c>
    </row>
    <row r="54" spans="1:9" x14ac:dyDescent="0.35">
      <c r="A54" s="68" t="s">
        <v>89</v>
      </c>
      <c r="B54" s="66" t="s">
        <v>55</v>
      </c>
      <c r="C54" s="89">
        <v>22.4</v>
      </c>
      <c r="D54" s="67">
        <v>12.6</v>
      </c>
      <c r="E54" s="67">
        <v>0.87</v>
      </c>
      <c r="G54" s="89">
        <v>27.8</v>
      </c>
      <c r="H54" s="89">
        <v>6.77</v>
      </c>
      <c r="I54" s="89">
        <v>0.11</v>
      </c>
    </row>
    <row r="55" spans="1:9" x14ac:dyDescent="0.35">
      <c r="A55" s="68" t="s">
        <v>90</v>
      </c>
      <c r="B55" s="60" t="s">
        <v>58</v>
      </c>
      <c r="C55" s="94">
        <v>22.63</v>
      </c>
      <c r="D55" s="69">
        <v>12</v>
      </c>
      <c r="E55" s="70">
        <v>0.59666666666666668</v>
      </c>
      <c r="G55" s="100"/>
      <c r="H55" s="101">
        <v>6.3</v>
      </c>
      <c r="I55" s="102">
        <v>0.08</v>
      </c>
    </row>
    <row r="56" spans="1:9" x14ac:dyDescent="0.35">
      <c r="A56" s="68" t="s">
        <v>92</v>
      </c>
      <c r="B56" s="66" t="s">
        <v>0</v>
      </c>
      <c r="C56" s="89">
        <v>0.25</v>
      </c>
      <c r="D56" s="67">
        <v>1.1269427669584646</v>
      </c>
      <c r="E56" s="67">
        <v>0.24419937209856482</v>
      </c>
      <c r="G56" s="89"/>
      <c r="H56" s="89">
        <v>0.4</v>
      </c>
      <c r="I56" s="89">
        <v>0.02</v>
      </c>
    </row>
    <row r="57" spans="1:9" x14ac:dyDescent="0.35">
      <c r="A57" s="66"/>
      <c r="B57" s="66"/>
      <c r="C57" s="89"/>
      <c r="D57" s="67"/>
      <c r="E57" s="67"/>
      <c r="G57" s="89"/>
      <c r="H57" s="89"/>
      <c r="I57" s="89"/>
    </row>
    <row r="58" spans="1:9" x14ac:dyDescent="0.35">
      <c r="A58" s="60" t="s">
        <v>67</v>
      </c>
      <c r="B58" s="66" t="s">
        <v>53</v>
      </c>
      <c r="C58" s="89">
        <v>26.4</v>
      </c>
      <c r="D58" s="67">
        <v>11.6</v>
      </c>
      <c r="E58" s="67">
        <v>0.9</v>
      </c>
      <c r="G58" s="89">
        <v>32.200000000000003</v>
      </c>
      <c r="H58" s="89">
        <v>15.1</v>
      </c>
      <c r="I58" s="89">
        <v>5.7000000000000002E-2</v>
      </c>
    </row>
    <row r="59" spans="1:9" x14ac:dyDescent="0.35">
      <c r="A59" s="68" t="s">
        <v>87</v>
      </c>
      <c r="B59" s="66" t="s">
        <v>54</v>
      </c>
      <c r="C59" s="89">
        <v>26.8</v>
      </c>
      <c r="D59" s="67">
        <v>12</v>
      </c>
      <c r="E59" s="67">
        <v>0.61</v>
      </c>
      <c r="G59" s="89">
        <v>32.9</v>
      </c>
      <c r="H59" s="89">
        <v>15.5</v>
      </c>
      <c r="I59" s="89">
        <v>0.12</v>
      </c>
    </row>
    <row r="60" spans="1:9" x14ac:dyDescent="0.35">
      <c r="A60" s="68" t="s">
        <v>89</v>
      </c>
      <c r="B60" s="66" t="s">
        <v>55</v>
      </c>
      <c r="C60" s="89">
        <v>25.3</v>
      </c>
      <c r="D60" s="67">
        <v>11</v>
      </c>
      <c r="E60" s="67">
        <v>0.79</v>
      </c>
      <c r="G60" s="89">
        <v>30.3</v>
      </c>
      <c r="H60" s="89">
        <v>14</v>
      </c>
      <c r="I60" s="89">
        <v>0.1</v>
      </c>
    </row>
    <row r="61" spans="1:9" x14ac:dyDescent="0.35">
      <c r="A61" s="68" t="s">
        <v>90</v>
      </c>
      <c r="B61" s="60" t="s">
        <v>56</v>
      </c>
      <c r="C61" s="94">
        <v>26.17</v>
      </c>
      <c r="D61" s="69">
        <v>11.533333333333333</v>
      </c>
      <c r="E61" s="70">
        <v>0.76666666666666661</v>
      </c>
      <c r="G61" s="100"/>
      <c r="H61" s="101" t="s">
        <v>111</v>
      </c>
      <c r="I61" s="102" t="s">
        <v>112</v>
      </c>
    </row>
    <row r="62" spans="1:9" x14ac:dyDescent="0.35">
      <c r="A62" s="68" t="s">
        <v>93</v>
      </c>
      <c r="B62" s="66" t="s">
        <v>0</v>
      </c>
      <c r="C62" s="89">
        <v>0.78</v>
      </c>
      <c r="D62" s="67">
        <v>0.50332229568471665</v>
      </c>
      <c r="E62" s="67">
        <v>0.14640127503998604</v>
      </c>
      <c r="G62" s="89"/>
      <c r="H62" s="89">
        <v>0.78</v>
      </c>
      <c r="I62" s="89">
        <v>0.03</v>
      </c>
    </row>
    <row r="63" spans="1:9" x14ac:dyDescent="0.35">
      <c r="A63" s="66"/>
      <c r="B63" s="66"/>
      <c r="C63" s="89"/>
      <c r="D63" s="67"/>
      <c r="E63" s="67"/>
      <c r="G63" s="89"/>
      <c r="H63" s="89"/>
      <c r="I63" s="89"/>
    </row>
    <row r="64" spans="1:9" x14ac:dyDescent="0.35">
      <c r="A64" s="60" t="s">
        <v>68</v>
      </c>
      <c r="B64" s="66" t="s">
        <v>53</v>
      </c>
      <c r="C64" s="89">
        <v>28.9</v>
      </c>
      <c r="D64" s="67">
        <v>23.4</v>
      </c>
      <c r="E64" s="67">
        <v>0.76</v>
      </c>
      <c r="G64" s="89">
        <v>28.3</v>
      </c>
      <c r="H64" s="89">
        <v>6.54</v>
      </c>
      <c r="I64" s="89">
        <v>7.4999999999999997E-2</v>
      </c>
    </row>
    <row r="65" spans="1:9" x14ac:dyDescent="0.35">
      <c r="A65" s="68" t="s">
        <v>87</v>
      </c>
      <c r="B65" s="66" t="s">
        <v>54</v>
      </c>
      <c r="C65" s="89">
        <v>29.2</v>
      </c>
      <c r="D65" s="67">
        <v>21.4</v>
      </c>
      <c r="E65" s="67">
        <v>0.62</v>
      </c>
      <c r="G65" s="89">
        <v>28.3</v>
      </c>
      <c r="H65" s="89">
        <v>7.22</v>
      </c>
      <c r="I65" s="89">
        <v>0.13</v>
      </c>
    </row>
    <row r="66" spans="1:9" x14ac:dyDescent="0.35">
      <c r="A66" s="68" t="s">
        <v>89</v>
      </c>
      <c r="B66" s="66" t="s">
        <v>55</v>
      </c>
      <c r="C66" s="89">
        <v>28</v>
      </c>
      <c r="D66" s="67">
        <v>22.6</v>
      </c>
      <c r="E66" s="67">
        <v>0.53</v>
      </c>
      <c r="G66" s="89">
        <v>28</v>
      </c>
      <c r="H66" s="89">
        <v>6.01</v>
      </c>
      <c r="I66" s="89">
        <v>7.4999999999999997E-2</v>
      </c>
    </row>
    <row r="67" spans="1:9" x14ac:dyDescent="0.35">
      <c r="A67" s="68" t="s">
        <v>90</v>
      </c>
      <c r="B67" s="60" t="s">
        <v>58</v>
      </c>
      <c r="C67" s="94">
        <v>28.7</v>
      </c>
      <c r="D67" s="69">
        <v>22.466666666666669</v>
      </c>
      <c r="E67" s="70">
        <v>0.6366666666666666</v>
      </c>
      <c r="G67" s="100"/>
      <c r="H67" s="101">
        <v>6.59</v>
      </c>
      <c r="I67" s="102">
        <v>0.09</v>
      </c>
    </row>
    <row r="68" spans="1:9" x14ac:dyDescent="0.35">
      <c r="A68" s="68" t="s">
        <v>94</v>
      </c>
      <c r="B68" s="66" t="s">
        <v>0</v>
      </c>
      <c r="C68" s="89">
        <v>0.62</v>
      </c>
      <c r="D68" s="67">
        <v>1.0066445913694335</v>
      </c>
      <c r="E68" s="67">
        <v>0.11590225767142505</v>
      </c>
      <c r="G68" s="89"/>
      <c r="H68" s="89">
        <v>0.6</v>
      </c>
      <c r="I68" s="89">
        <v>0.03</v>
      </c>
    </row>
    <row r="69" spans="1:9" x14ac:dyDescent="0.35">
      <c r="A69" s="66"/>
      <c r="B69" s="66"/>
      <c r="C69" s="89"/>
      <c r="D69" s="67"/>
      <c r="E69" s="67"/>
      <c r="G69" s="89"/>
      <c r="H69" s="89"/>
      <c r="I69" s="89"/>
    </row>
    <row r="70" spans="1:9" x14ac:dyDescent="0.35">
      <c r="A70" s="60" t="s">
        <v>69</v>
      </c>
      <c r="B70" s="66" t="s">
        <v>53</v>
      </c>
      <c r="C70" s="89">
        <v>29</v>
      </c>
      <c r="D70" s="67">
        <v>18.899999999999999</v>
      </c>
      <c r="E70" s="67">
        <v>0.4</v>
      </c>
      <c r="G70" s="89">
        <v>31.3</v>
      </c>
      <c r="H70" s="89">
        <v>14.1</v>
      </c>
      <c r="I70" s="89">
        <v>9.2999999999999999E-2</v>
      </c>
    </row>
    <row r="71" spans="1:9" x14ac:dyDescent="0.35">
      <c r="A71" s="68" t="s">
        <v>87</v>
      </c>
      <c r="B71" s="66" t="s">
        <v>54</v>
      </c>
      <c r="C71" s="89">
        <v>32.5</v>
      </c>
      <c r="D71" s="67">
        <v>18.8</v>
      </c>
      <c r="E71" s="67">
        <v>0.55000000000000004</v>
      </c>
      <c r="G71" s="89">
        <v>31.8</v>
      </c>
      <c r="H71" s="89">
        <v>14.2</v>
      </c>
      <c r="I71" s="89">
        <v>1.2E-2</v>
      </c>
    </row>
    <row r="72" spans="1:9" x14ac:dyDescent="0.35">
      <c r="A72" s="68" t="s">
        <v>89</v>
      </c>
      <c r="B72" s="66" t="s">
        <v>55</v>
      </c>
      <c r="C72" s="89">
        <v>29.6</v>
      </c>
      <c r="D72" s="67">
        <v>17.899999999999999</v>
      </c>
      <c r="E72" s="67">
        <v>0.38</v>
      </c>
      <c r="G72" s="89">
        <v>30.7</v>
      </c>
      <c r="H72" s="89">
        <v>12.7</v>
      </c>
      <c r="I72" s="89">
        <v>8.1000000000000003E-2</v>
      </c>
    </row>
    <row r="73" spans="1:9" x14ac:dyDescent="0.35">
      <c r="A73" s="68" t="s">
        <v>90</v>
      </c>
      <c r="B73" s="66" t="s">
        <v>58</v>
      </c>
      <c r="C73" s="94">
        <v>30.37</v>
      </c>
      <c r="D73" s="69">
        <v>18.533333333333335</v>
      </c>
      <c r="E73" s="70">
        <v>0.44333333333333336</v>
      </c>
      <c r="G73" s="100"/>
      <c r="H73" s="101">
        <v>13.66</v>
      </c>
      <c r="I73" s="102">
        <v>0.06</v>
      </c>
    </row>
    <row r="74" spans="1:9" x14ac:dyDescent="0.35">
      <c r="A74" s="68" t="s">
        <v>95</v>
      </c>
      <c r="B74" s="66" t="s">
        <v>0</v>
      </c>
      <c r="C74" s="89">
        <v>1.87</v>
      </c>
      <c r="D74" s="67">
        <v>0.5507570547286107</v>
      </c>
      <c r="E74" s="67">
        <v>9.2915732431775949E-2</v>
      </c>
      <c r="G74" s="89"/>
      <c r="H74" s="89">
        <v>0.83</v>
      </c>
      <c r="I74" s="89">
        <v>0.04</v>
      </c>
    </row>
    <row r="75" spans="1:9" x14ac:dyDescent="0.35">
      <c r="A75" s="66"/>
      <c r="B75" s="66"/>
      <c r="C75" s="89"/>
      <c r="D75" s="67"/>
      <c r="E75" s="67"/>
      <c r="G75" s="89"/>
      <c r="H75" s="89"/>
      <c r="I75" s="89"/>
    </row>
    <row r="76" spans="1:9" x14ac:dyDescent="0.35">
      <c r="A76" s="60" t="s">
        <v>70</v>
      </c>
      <c r="B76" s="66" t="s">
        <v>53</v>
      </c>
      <c r="C76" s="89">
        <v>19.899999999999999</v>
      </c>
      <c r="D76" s="67">
        <v>18.100000000000001</v>
      </c>
      <c r="E76" s="67">
        <v>1.03</v>
      </c>
      <c r="G76" s="89">
        <v>30.6</v>
      </c>
      <c r="H76" s="89">
        <v>12.7</v>
      </c>
      <c r="I76" s="89">
        <v>0.19</v>
      </c>
    </row>
    <row r="77" spans="1:9" x14ac:dyDescent="0.35">
      <c r="A77" s="68" t="s">
        <v>87</v>
      </c>
      <c r="B77" s="66" t="s">
        <v>54</v>
      </c>
      <c r="C77" s="89">
        <v>20.100000000000001</v>
      </c>
      <c r="D77" s="67">
        <v>20.7</v>
      </c>
      <c r="E77" s="67">
        <v>0.9</v>
      </c>
      <c r="G77" s="89">
        <v>29.5</v>
      </c>
      <c r="H77" s="89">
        <v>11.8</v>
      </c>
      <c r="I77" s="89">
        <v>0.26</v>
      </c>
    </row>
    <row r="78" spans="1:9" x14ac:dyDescent="0.35">
      <c r="A78" s="68" t="s">
        <v>89</v>
      </c>
      <c r="B78" s="66" t="s">
        <v>55</v>
      </c>
      <c r="C78" s="89">
        <v>20.2</v>
      </c>
      <c r="D78" s="67">
        <v>19.100000000000001</v>
      </c>
      <c r="E78" s="67">
        <v>0.98</v>
      </c>
      <c r="G78" s="89">
        <v>29.1</v>
      </c>
      <c r="H78" s="89">
        <v>12.8</v>
      </c>
      <c r="I78" s="89">
        <v>0.28000000000000003</v>
      </c>
    </row>
    <row r="79" spans="1:9" x14ac:dyDescent="0.35">
      <c r="A79" s="68" t="s">
        <v>92</v>
      </c>
      <c r="B79" s="60" t="s">
        <v>56</v>
      </c>
      <c r="C79" s="94">
        <v>20.07</v>
      </c>
      <c r="D79" s="69">
        <v>19.3</v>
      </c>
      <c r="E79" s="70">
        <v>0.97000000000000008</v>
      </c>
      <c r="G79" s="100"/>
      <c r="H79" s="101">
        <v>12.4</v>
      </c>
      <c r="I79" s="102">
        <v>0.24</v>
      </c>
    </row>
    <row r="80" spans="1:9" x14ac:dyDescent="0.35">
      <c r="A80" s="68" t="s">
        <v>94</v>
      </c>
      <c r="B80" s="66" t="s">
        <v>0</v>
      </c>
      <c r="C80" s="89">
        <v>0.15</v>
      </c>
      <c r="D80" s="67">
        <v>1.311487704860399</v>
      </c>
      <c r="E80" s="67">
        <v>6.5574385243020006E-2</v>
      </c>
      <c r="G80" s="89"/>
      <c r="H80" s="89">
        <v>0.55000000000000004</v>
      </c>
      <c r="I80" s="89">
        <v>0.05</v>
      </c>
    </row>
    <row r="81" spans="1:9" x14ac:dyDescent="0.35">
      <c r="A81" s="66"/>
      <c r="B81" s="66"/>
      <c r="C81" s="89"/>
      <c r="D81" s="67"/>
      <c r="E81" s="67"/>
      <c r="G81" s="89"/>
      <c r="H81" s="89"/>
      <c r="I81" s="89"/>
    </row>
    <row r="82" spans="1:9" x14ac:dyDescent="0.35">
      <c r="A82" s="60" t="s">
        <v>71</v>
      </c>
      <c r="B82" s="66" t="s">
        <v>53</v>
      </c>
      <c r="C82" s="89">
        <v>23.1</v>
      </c>
      <c r="D82" s="67">
        <v>14.8</v>
      </c>
      <c r="E82" s="67">
        <v>1.02</v>
      </c>
      <c r="G82" s="89">
        <v>26.4</v>
      </c>
      <c r="H82" s="89">
        <v>11</v>
      </c>
      <c r="I82" s="89">
        <v>0.25</v>
      </c>
    </row>
    <row r="83" spans="1:9" x14ac:dyDescent="0.35">
      <c r="A83" s="68" t="s">
        <v>87</v>
      </c>
      <c r="B83" s="66" t="s">
        <v>54</v>
      </c>
      <c r="C83" s="89">
        <v>25</v>
      </c>
      <c r="D83" s="67">
        <v>16.2</v>
      </c>
      <c r="E83" s="67">
        <v>1.43</v>
      </c>
      <c r="G83" s="89">
        <v>25.6</v>
      </c>
      <c r="H83" s="89">
        <v>10.8</v>
      </c>
      <c r="I83" s="89">
        <v>0.45</v>
      </c>
    </row>
    <row r="84" spans="1:9" x14ac:dyDescent="0.35">
      <c r="A84" s="68" t="s">
        <v>89</v>
      </c>
      <c r="B84" s="66" t="s">
        <v>55</v>
      </c>
      <c r="C84" s="89">
        <v>20.100000000000001</v>
      </c>
      <c r="D84" s="67">
        <v>17.5</v>
      </c>
      <c r="E84" s="67">
        <v>1.01</v>
      </c>
      <c r="G84" s="89">
        <v>24.5</v>
      </c>
      <c r="H84" s="89">
        <v>10.6</v>
      </c>
      <c r="I84" s="89">
        <v>0.23</v>
      </c>
    </row>
    <row r="85" spans="1:9" x14ac:dyDescent="0.35">
      <c r="A85" s="68" t="s">
        <v>93</v>
      </c>
      <c r="B85" s="60" t="s">
        <v>56</v>
      </c>
      <c r="C85" s="94">
        <v>22.73</v>
      </c>
      <c r="D85" s="69">
        <v>16.166666666666668</v>
      </c>
      <c r="E85" s="70">
        <v>1.1533333333333333</v>
      </c>
      <c r="G85" s="100"/>
      <c r="H85" s="101">
        <v>10.8</v>
      </c>
      <c r="I85" s="102">
        <v>0.31</v>
      </c>
    </row>
    <row r="86" spans="1:9" x14ac:dyDescent="0.35">
      <c r="A86" s="68" t="s">
        <v>95</v>
      </c>
      <c r="B86" s="66" t="s">
        <v>0</v>
      </c>
      <c r="C86" s="89">
        <v>2.4700000000000002</v>
      </c>
      <c r="D86" s="67">
        <v>1.3503086067019392</v>
      </c>
      <c r="E86" s="67">
        <v>0.23965252624024852</v>
      </c>
      <c r="G86" s="89"/>
      <c r="H86" s="89">
        <v>0.2</v>
      </c>
      <c r="I86" s="89">
        <v>0.12</v>
      </c>
    </row>
    <row r="87" spans="1:9" x14ac:dyDescent="0.35">
      <c r="A87" s="66"/>
      <c r="B87" s="66"/>
      <c r="C87" s="89"/>
      <c r="D87" s="67"/>
      <c r="E87" s="67"/>
      <c r="G87" s="89"/>
      <c r="H87" s="89"/>
      <c r="I87" s="89"/>
    </row>
    <row r="88" spans="1:9" x14ac:dyDescent="0.35">
      <c r="A88" s="60" t="s">
        <v>72</v>
      </c>
      <c r="B88" s="66" t="s">
        <v>53</v>
      </c>
      <c r="C88" s="89">
        <v>14.5</v>
      </c>
      <c r="D88" s="67">
        <v>4.09</v>
      </c>
      <c r="E88" s="67">
        <v>2.0699999999999998</v>
      </c>
      <c r="G88" s="89">
        <v>39.6</v>
      </c>
      <c r="H88" s="89">
        <v>4.97</v>
      </c>
      <c r="I88" s="89">
        <v>0.48</v>
      </c>
    </row>
    <row r="89" spans="1:9" x14ac:dyDescent="0.35">
      <c r="A89" s="68" t="s">
        <v>87</v>
      </c>
      <c r="B89" s="66" t="s">
        <v>54</v>
      </c>
      <c r="C89" s="89">
        <v>17.5</v>
      </c>
      <c r="D89" s="67">
        <v>3.62</v>
      </c>
      <c r="E89" s="67">
        <v>1.99</v>
      </c>
      <c r="G89" s="89">
        <v>40</v>
      </c>
      <c r="H89" s="89">
        <v>4.6399999999999997</v>
      </c>
      <c r="I89" s="89">
        <v>0.75</v>
      </c>
    </row>
    <row r="90" spans="1:9" x14ac:dyDescent="0.35">
      <c r="A90" s="68" t="s">
        <v>89</v>
      </c>
      <c r="B90" s="66" t="s">
        <v>55</v>
      </c>
      <c r="C90" s="89">
        <v>17</v>
      </c>
      <c r="D90" s="67">
        <v>3.67</v>
      </c>
      <c r="E90" s="67">
        <v>1.96</v>
      </c>
      <c r="G90" s="89">
        <v>37.799999999999997</v>
      </c>
      <c r="H90" s="89">
        <v>4.49</v>
      </c>
      <c r="I90" s="99">
        <v>0.53</v>
      </c>
    </row>
    <row r="91" spans="1:9" x14ac:dyDescent="0.35">
      <c r="A91" s="68" t="s">
        <v>96</v>
      </c>
      <c r="B91" s="60" t="s">
        <v>73</v>
      </c>
      <c r="C91" s="94">
        <v>16.329999999999998</v>
      </c>
      <c r="D91" s="69">
        <v>3.793333333333333</v>
      </c>
      <c r="E91" s="70">
        <v>2.0066666666666664</v>
      </c>
      <c r="G91" s="100"/>
      <c r="H91" s="101">
        <v>5.7</v>
      </c>
      <c r="I91" s="102">
        <v>0.59</v>
      </c>
    </row>
    <row r="92" spans="1:9" x14ac:dyDescent="0.35">
      <c r="A92" s="66"/>
      <c r="B92" s="66" t="s">
        <v>0</v>
      </c>
      <c r="C92" s="89">
        <v>1.61</v>
      </c>
      <c r="D92" s="67">
        <v>0.2581343319539911</v>
      </c>
      <c r="E92" s="67">
        <v>5.6862407030773193E-2</v>
      </c>
      <c r="G92" s="89"/>
      <c r="H92" s="89">
        <v>0.25</v>
      </c>
      <c r="I92" s="89">
        <v>0.14000000000000001</v>
      </c>
    </row>
    <row r="93" spans="1:9" x14ac:dyDescent="0.35">
      <c r="A93" s="66"/>
      <c r="B93" s="66"/>
      <c r="C93" s="89"/>
      <c r="D93" s="67"/>
      <c r="E93" s="67"/>
      <c r="G93" s="89"/>
      <c r="H93" s="89"/>
      <c r="I93" s="89"/>
    </row>
    <row r="94" spans="1:9" x14ac:dyDescent="0.35">
      <c r="A94" s="60" t="s">
        <v>74</v>
      </c>
      <c r="B94" s="66" t="s">
        <v>53</v>
      </c>
      <c r="C94" s="89">
        <v>24.3</v>
      </c>
      <c r="D94" s="67">
        <v>6.14</v>
      </c>
      <c r="E94" s="67">
        <v>2.4300000000000002</v>
      </c>
      <c r="G94" s="89">
        <v>43.4</v>
      </c>
      <c r="H94" s="89">
        <v>8.9600000000000009</v>
      </c>
      <c r="I94" s="89">
        <v>0.69</v>
      </c>
    </row>
    <row r="95" spans="1:9" x14ac:dyDescent="0.35">
      <c r="A95" s="68" t="s">
        <v>87</v>
      </c>
      <c r="B95" s="66" t="s">
        <v>54</v>
      </c>
      <c r="C95" s="89">
        <v>27</v>
      </c>
      <c r="D95" s="67">
        <v>6.23</v>
      </c>
      <c r="E95" s="67">
        <v>1.87</v>
      </c>
      <c r="G95" s="89">
        <v>44.2</v>
      </c>
      <c r="H95" s="89">
        <v>9.14</v>
      </c>
      <c r="I95" s="89">
        <v>0.69</v>
      </c>
    </row>
    <row r="96" spans="1:9" x14ac:dyDescent="0.35">
      <c r="A96" s="68" t="s">
        <v>89</v>
      </c>
      <c r="B96" s="66" t="s">
        <v>55</v>
      </c>
      <c r="C96" s="89">
        <v>23.2</v>
      </c>
      <c r="D96" s="67">
        <v>6.04</v>
      </c>
      <c r="E96" s="67">
        <v>1.94</v>
      </c>
      <c r="G96" s="89">
        <v>41.2</v>
      </c>
      <c r="H96" s="89">
        <v>9.9499999999999993</v>
      </c>
      <c r="I96" s="89">
        <v>0.66</v>
      </c>
    </row>
    <row r="97" spans="1:9" x14ac:dyDescent="0.35">
      <c r="A97" s="68" t="s">
        <v>97</v>
      </c>
      <c r="B97" s="60" t="s">
        <v>56</v>
      </c>
      <c r="C97" s="94">
        <v>24.83</v>
      </c>
      <c r="D97" s="69">
        <v>6.1366666666666667</v>
      </c>
      <c r="E97" s="70">
        <v>2.08</v>
      </c>
      <c r="G97" s="100"/>
      <c r="H97" s="101">
        <v>9.35</v>
      </c>
      <c r="I97" s="102">
        <v>0.68</v>
      </c>
    </row>
    <row r="98" spans="1:9" x14ac:dyDescent="0.35">
      <c r="A98" s="59"/>
      <c r="B98" s="66" t="s">
        <v>0</v>
      </c>
      <c r="C98" s="89">
        <v>1.96</v>
      </c>
      <c r="D98" s="67">
        <v>9.5043849529221874E-2</v>
      </c>
      <c r="E98" s="67">
        <v>0.30512292604784819</v>
      </c>
      <c r="G98" s="89"/>
      <c r="H98" s="89">
        <v>0.52</v>
      </c>
      <c r="I98" s="89">
        <v>0.02</v>
      </c>
    </row>
    <row r="101" spans="1:9" x14ac:dyDescent="0.35">
      <c r="A101" s="60"/>
      <c r="B101" s="61"/>
      <c r="C101" s="160" t="s">
        <v>162</v>
      </c>
      <c r="D101" s="160"/>
      <c r="E101" s="167"/>
      <c r="G101" s="160" t="s">
        <v>113</v>
      </c>
      <c r="H101" s="160"/>
      <c r="I101" s="167"/>
    </row>
    <row r="102" spans="1:9" ht="70.5" x14ac:dyDescent="0.35">
      <c r="A102" s="62" t="s">
        <v>51</v>
      </c>
      <c r="B102" s="63"/>
      <c r="C102" s="64"/>
      <c r="D102" s="107" t="s">
        <v>163</v>
      </c>
      <c r="E102" s="107" t="s">
        <v>164</v>
      </c>
      <c r="F102" s="80"/>
      <c r="G102" s="64"/>
      <c r="H102" s="107" t="s">
        <v>163</v>
      </c>
      <c r="I102" s="107" t="s">
        <v>164</v>
      </c>
    </row>
    <row r="103" spans="1:9" x14ac:dyDescent="0.35">
      <c r="A103" s="60" t="s">
        <v>52</v>
      </c>
      <c r="B103" s="66" t="s">
        <v>53</v>
      </c>
      <c r="C103" s="89"/>
      <c r="D103" s="67">
        <f>D4/D13</f>
        <v>0</v>
      </c>
      <c r="E103" s="67">
        <f>E4/E13</f>
        <v>1.1680532445923459</v>
      </c>
      <c r="G103" s="89"/>
      <c r="H103" s="67">
        <f>H4/H13</f>
        <v>5.3846153846153849E-2</v>
      </c>
      <c r="I103" s="67">
        <f>I4/I13</f>
        <v>0.31818181818181823</v>
      </c>
    </row>
    <row r="104" spans="1:9" x14ac:dyDescent="0.35">
      <c r="A104" s="68" t="s">
        <v>87</v>
      </c>
      <c r="B104" s="66" t="s">
        <v>54</v>
      </c>
      <c r="C104" s="89"/>
      <c r="D104" s="67">
        <f>D5/D13</f>
        <v>1.760377358490566E-3</v>
      </c>
      <c r="E104" s="67">
        <f>E5/E13</f>
        <v>1.3677204658901831</v>
      </c>
      <c r="G104" s="89"/>
      <c r="H104" s="67">
        <f>H5/H13</f>
        <v>7.4999999999999997E-2</v>
      </c>
      <c r="I104" s="67">
        <f>I5/I13</f>
        <v>0.56818181818181823</v>
      </c>
    </row>
    <row r="105" spans="1:9" x14ac:dyDescent="0.35">
      <c r="A105" s="66"/>
      <c r="B105" s="66" t="s">
        <v>55</v>
      </c>
      <c r="C105" s="89"/>
      <c r="D105" s="67">
        <f>D6/D13</f>
        <v>3.5849056603773585E-3</v>
      </c>
      <c r="E105" s="67">
        <f>E6/E13</f>
        <v>1.4475873544093176</v>
      </c>
      <c r="G105" s="89"/>
      <c r="H105" s="67">
        <f>H6/H13</f>
        <v>7.4999999999999997E-2</v>
      </c>
      <c r="I105" s="67">
        <f>I6/I13</f>
        <v>0.52272727272727271</v>
      </c>
    </row>
    <row r="106" spans="1:9" x14ac:dyDescent="0.35">
      <c r="A106" s="66"/>
      <c r="B106" s="60"/>
      <c r="C106" s="94"/>
      <c r="D106" s="69"/>
      <c r="E106" s="70"/>
      <c r="G106" s="100"/>
      <c r="H106" s="101"/>
      <c r="I106" s="102"/>
    </row>
    <row r="107" spans="1:9" x14ac:dyDescent="0.35">
      <c r="A107" s="66"/>
      <c r="B107" s="66"/>
      <c r="C107" s="89"/>
      <c r="D107" s="67"/>
      <c r="E107" s="67"/>
      <c r="G107" s="89"/>
      <c r="H107" s="89"/>
      <c r="I107" s="89"/>
    </row>
    <row r="108" spans="1:9" x14ac:dyDescent="0.35">
      <c r="A108" s="66"/>
      <c r="B108" s="66"/>
      <c r="C108" s="89"/>
      <c r="D108" s="67"/>
      <c r="E108" s="67"/>
      <c r="G108" s="89"/>
      <c r="H108" s="89"/>
      <c r="I108" s="89"/>
    </row>
    <row r="109" spans="1:9" x14ac:dyDescent="0.35">
      <c r="A109" s="60" t="s">
        <v>57</v>
      </c>
      <c r="B109" s="66" t="s">
        <v>53</v>
      </c>
      <c r="C109" s="89"/>
      <c r="D109" s="67">
        <f>D10/D13</f>
        <v>0.9679245283018868</v>
      </c>
      <c r="E109" s="67">
        <f>E10/E13</f>
        <v>0.90349417637271212</v>
      </c>
      <c r="G109" s="89"/>
      <c r="H109" s="67">
        <f>H10/H13</f>
        <v>0.89038461538461533</v>
      </c>
      <c r="I109" s="67">
        <f>I10/I13</f>
        <v>0.79545454545454541</v>
      </c>
    </row>
    <row r="110" spans="1:9" x14ac:dyDescent="0.35">
      <c r="A110" s="68" t="s">
        <v>87</v>
      </c>
      <c r="B110" s="66" t="s">
        <v>54</v>
      </c>
      <c r="C110" s="89"/>
      <c r="D110" s="67">
        <f>D11/D13</f>
        <v>1.030188679245283</v>
      </c>
      <c r="E110" s="67">
        <f>E11/E13</f>
        <v>1.0332778702163061</v>
      </c>
      <c r="G110" s="89"/>
      <c r="H110" s="67">
        <f>H11/H13</f>
        <v>1.0249999999999999</v>
      </c>
      <c r="I110" s="67">
        <f>I11/I13</f>
        <v>0.93181818181818177</v>
      </c>
    </row>
    <row r="111" spans="1:9" x14ac:dyDescent="0.35">
      <c r="A111" s="68" t="s">
        <v>89</v>
      </c>
      <c r="B111" s="66" t="s">
        <v>55</v>
      </c>
      <c r="C111" s="89"/>
      <c r="D111" s="67">
        <f>D12/D13</f>
        <v>1.0018867924528301</v>
      </c>
      <c r="E111" s="67">
        <f>E12/E13</f>
        <v>1.0632279534109816</v>
      </c>
      <c r="G111" s="89"/>
      <c r="H111" s="67">
        <f>H12/H13</f>
        <v>1.0846153846153845</v>
      </c>
      <c r="I111" s="67">
        <f>I12/I13</f>
        <v>1.3181818181818181</v>
      </c>
    </row>
    <row r="112" spans="1:9" x14ac:dyDescent="0.35">
      <c r="A112" s="66"/>
      <c r="B112" s="60"/>
      <c r="C112" s="94"/>
      <c r="D112" s="69"/>
      <c r="E112" s="70"/>
      <c r="G112" s="100"/>
      <c r="H112" s="101"/>
      <c r="I112" s="102"/>
    </row>
    <row r="113" spans="1:9" x14ac:dyDescent="0.35">
      <c r="A113" s="66"/>
      <c r="B113" s="66"/>
      <c r="C113" s="89"/>
      <c r="D113" s="67"/>
      <c r="E113" s="67"/>
      <c r="G113" s="89"/>
      <c r="H113" s="89"/>
      <c r="I113" s="89"/>
    </row>
    <row r="114" spans="1:9" x14ac:dyDescent="0.35">
      <c r="A114" s="66"/>
      <c r="B114" s="66"/>
      <c r="C114" s="89"/>
      <c r="D114" s="67"/>
      <c r="E114" s="67"/>
      <c r="G114" s="89"/>
      <c r="H114" s="89"/>
      <c r="I114" s="89"/>
    </row>
    <row r="115" spans="1:9" x14ac:dyDescent="0.35">
      <c r="A115" s="60" t="s">
        <v>88</v>
      </c>
      <c r="B115" s="66" t="s">
        <v>53</v>
      </c>
      <c r="C115" s="89"/>
      <c r="D115" s="67">
        <f>D16/D13</f>
        <v>1.6981132075471699</v>
      </c>
      <c r="E115" s="67">
        <f>E16/E13</f>
        <v>0.35440931780366053</v>
      </c>
      <c r="G115" s="89"/>
      <c r="H115" s="67">
        <f>H16/H13</f>
        <v>1.2865384615384616</v>
      </c>
      <c r="I115" s="67">
        <f>I16/I13</f>
        <v>0.1931818181818182</v>
      </c>
    </row>
    <row r="116" spans="1:9" x14ac:dyDescent="0.35">
      <c r="A116" s="68" t="s">
        <v>87</v>
      </c>
      <c r="B116" s="66" t="s">
        <v>54</v>
      </c>
      <c r="C116" s="89"/>
      <c r="D116" s="67">
        <f>D17/D13</f>
        <v>1.5264150943396226</v>
      </c>
      <c r="E116" s="67">
        <f>E17/E13</f>
        <v>0.3194675540765391</v>
      </c>
      <c r="G116" s="89"/>
      <c r="H116" s="67">
        <f>H17/H13</f>
        <v>1.2461538461538462</v>
      </c>
      <c r="I116" s="67">
        <f>I17/I13</f>
        <v>0.25</v>
      </c>
    </row>
    <row r="117" spans="1:9" x14ac:dyDescent="0.35">
      <c r="A117" s="68" t="s">
        <v>89</v>
      </c>
      <c r="B117" s="66" t="s">
        <v>55</v>
      </c>
      <c r="C117" s="89"/>
      <c r="D117" s="67">
        <f>D18/D13</f>
        <v>1.6132075471698115</v>
      </c>
      <c r="E117" s="67">
        <f>E18/E13</f>
        <v>0.38935108153078202</v>
      </c>
      <c r="G117" s="89"/>
      <c r="H117" s="67">
        <f>H18/H13</f>
        <v>1.2807692307692307</v>
      </c>
      <c r="I117" s="67">
        <f>I18/I13</f>
        <v>0.13863636363636364</v>
      </c>
    </row>
    <row r="118" spans="1:9" x14ac:dyDescent="0.35">
      <c r="A118" s="68" t="s">
        <v>90</v>
      </c>
      <c r="B118" s="60"/>
      <c r="C118" s="94"/>
      <c r="D118" s="69"/>
      <c r="E118" s="70"/>
      <c r="G118" s="100"/>
      <c r="H118" s="101"/>
      <c r="I118" s="102"/>
    </row>
    <row r="119" spans="1:9" x14ac:dyDescent="0.35">
      <c r="A119" s="66"/>
      <c r="B119" s="66"/>
      <c r="C119" s="89"/>
      <c r="D119" s="67"/>
      <c r="E119" s="67"/>
      <c r="G119" s="89"/>
      <c r="H119" s="89"/>
      <c r="I119" s="89"/>
    </row>
    <row r="120" spans="1:9" x14ac:dyDescent="0.35">
      <c r="A120" s="66"/>
      <c r="B120" s="66"/>
      <c r="C120" s="89"/>
      <c r="D120" s="67"/>
      <c r="E120" s="67"/>
      <c r="G120" s="89"/>
      <c r="H120" s="89"/>
      <c r="I120" s="89"/>
    </row>
    <row r="121" spans="1:9" x14ac:dyDescent="0.35">
      <c r="A121" s="60" t="s">
        <v>60</v>
      </c>
      <c r="B121" s="66" t="s">
        <v>53</v>
      </c>
      <c r="C121" s="89"/>
      <c r="D121" s="67">
        <f>D22/D13</f>
        <v>1.730188679245283</v>
      </c>
      <c r="E121" s="67">
        <f>E22/E13</f>
        <v>0.67886855241264565</v>
      </c>
      <c r="G121" s="89"/>
      <c r="H121" s="67">
        <f>H22/H13</f>
        <v>1.676923076923077</v>
      </c>
      <c r="I121" s="67">
        <f>I22/I13</f>
        <v>0.88636363636363635</v>
      </c>
    </row>
    <row r="122" spans="1:9" x14ac:dyDescent="0.35">
      <c r="A122" s="68" t="s">
        <v>87</v>
      </c>
      <c r="B122" s="66" t="s">
        <v>54</v>
      </c>
      <c r="C122" s="89"/>
      <c r="D122" s="67">
        <f>D23/D13</f>
        <v>1.7886792452830189</v>
      </c>
      <c r="E122" s="67">
        <f>E23/E13</f>
        <v>0.80366056572379374</v>
      </c>
      <c r="G122" s="89"/>
      <c r="H122" s="67">
        <f>H23/H13</f>
        <v>1.4884615384615385</v>
      </c>
      <c r="I122" s="67">
        <f>I23/I13</f>
        <v>1.2045454545454546</v>
      </c>
    </row>
    <row r="123" spans="1:9" x14ac:dyDescent="0.35">
      <c r="A123" s="68" t="s">
        <v>89</v>
      </c>
      <c r="B123" s="66" t="s">
        <v>55</v>
      </c>
      <c r="C123" s="89"/>
      <c r="D123" s="67">
        <f>D24/D13</f>
        <v>1.5358490566037737</v>
      </c>
      <c r="E123" s="67">
        <f>E24/E13</f>
        <v>1.0732113144758735</v>
      </c>
      <c r="G123" s="89"/>
      <c r="H123" s="67">
        <f>H24/H13</f>
        <v>1.575</v>
      </c>
      <c r="I123" s="67">
        <f>I24/I13</f>
        <v>1.3409090909090908</v>
      </c>
    </row>
    <row r="124" spans="1:9" x14ac:dyDescent="0.35">
      <c r="A124" s="68" t="s">
        <v>91</v>
      </c>
      <c r="B124" s="60"/>
      <c r="C124" s="94"/>
      <c r="D124" s="69"/>
      <c r="E124" s="70"/>
      <c r="G124" s="100"/>
      <c r="H124" s="101"/>
      <c r="I124" s="102"/>
    </row>
    <row r="125" spans="1:9" x14ac:dyDescent="0.35">
      <c r="A125" s="66"/>
      <c r="B125" s="66"/>
      <c r="C125" s="89"/>
      <c r="D125" s="67"/>
      <c r="E125" s="67"/>
      <c r="G125" s="89"/>
      <c r="H125" s="89"/>
      <c r="I125" s="89"/>
    </row>
    <row r="126" spans="1:9" x14ac:dyDescent="0.35">
      <c r="A126" s="66"/>
      <c r="B126" s="66"/>
      <c r="C126" s="89"/>
      <c r="D126" s="67"/>
      <c r="E126" s="67"/>
      <c r="G126" s="89"/>
      <c r="H126" s="89"/>
      <c r="I126" s="89"/>
    </row>
    <row r="127" spans="1:9" x14ac:dyDescent="0.35">
      <c r="A127" s="60" t="s">
        <v>62</v>
      </c>
      <c r="B127" s="66" t="s">
        <v>53</v>
      </c>
      <c r="C127" s="89"/>
      <c r="D127" s="67">
        <f>D28/D13</f>
        <v>1.2377358490566037</v>
      </c>
      <c r="E127" s="67">
        <f>E28/E13</f>
        <v>0.68885191347753738</v>
      </c>
      <c r="G127" s="89"/>
      <c r="H127" s="67">
        <f>H28/H13</f>
        <v>0.98653846153846148</v>
      </c>
      <c r="I127" s="67">
        <f>I28/I13</f>
        <v>0.95454545454545447</v>
      </c>
    </row>
    <row r="128" spans="1:9" x14ac:dyDescent="0.35">
      <c r="A128" s="68" t="s">
        <v>87</v>
      </c>
      <c r="B128" s="66" t="s">
        <v>54</v>
      </c>
      <c r="C128" s="89"/>
      <c r="D128" s="67">
        <f>D29/D13</f>
        <v>1.2132075471698114</v>
      </c>
      <c r="E128" s="67">
        <f>E29/E13</f>
        <v>0.72379367720465881</v>
      </c>
      <c r="G128" s="89"/>
      <c r="H128" s="67">
        <f>H29/H13</f>
        <v>1.0288461538461537</v>
      </c>
      <c r="I128" s="67">
        <f>I29/I13</f>
        <v>0.75</v>
      </c>
    </row>
    <row r="129" spans="1:9" x14ac:dyDescent="0.35">
      <c r="A129" s="68" t="s">
        <v>89</v>
      </c>
      <c r="B129" s="66" t="s">
        <v>55</v>
      </c>
      <c r="C129" s="89"/>
      <c r="D129" s="67">
        <f>D30/D13</f>
        <v>1.4283018867924528</v>
      </c>
      <c r="E129" s="67">
        <f>E30/E13</f>
        <v>0.73876871880199668</v>
      </c>
      <c r="G129" s="89"/>
      <c r="H129" s="67">
        <f>H30/H13</f>
        <v>1.0249999999999999</v>
      </c>
      <c r="I129" s="67">
        <f>I30/I13</f>
        <v>0.81818181818181812</v>
      </c>
    </row>
    <row r="130" spans="1:9" x14ac:dyDescent="0.35">
      <c r="A130" s="68" t="s">
        <v>92</v>
      </c>
      <c r="B130" s="60"/>
      <c r="C130" s="94"/>
      <c r="D130" s="69"/>
      <c r="E130" s="70"/>
      <c r="G130" s="100"/>
      <c r="H130" s="101"/>
      <c r="I130" s="102"/>
    </row>
    <row r="131" spans="1:9" x14ac:dyDescent="0.35">
      <c r="A131" s="66"/>
      <c r="B131" s="66"/>
      <c r="C131" s="89"/>
      <c r="D131" s="67"/>
      <c r="E131" s="67"/>
      <c r="G131" s="89"/>
      <c r="H131" s="89"/>
      <c r="I131" s="89"/>
    </row>
    <row r="132" spans="1:9" x14ac:dyDescent="0.35">
      <c r="A132" s="66"/>
      <c r="B132" s="66"/>
      <c r="C132" s="89"/>
      <c r="D132" s="67"/>
      <c r="E132" s="67"/>
      <c r="G132" s="89"/>
      <c r="H132" s="89"/>
      <c r="I132" s="89"/>
    </row>
    <row r="133" spans="1:9" x14ac:dyDescent="0.35">
      <c r="A133" s="60" t="s">
        <v>63</v>
      </c>
      <c r="B133" s="66" t="s">
        <v>53</v>
      </c>
      <c r="C133" s="89"/>
      <c r="D133" s="67">
        <f>D34/D13</f>
        <v>1.5169811320754716</v>
      </c>
      <c r="E133" s="67">
        <f>E34/E13</f>
        <v>0.87853577371048253</v>
      </c>
      <c r="G133" s="89"/>
      <c r="H133" s="67">
        <f>H34/H13</f>
        <v>1.0115384615384615</v>
      </c>
      <c r="I133" s="67">
        <f>I34/I13</f>
        <v>0.86363636363636365</v>
      </c>
    </row>
    <row r="134" spans="1:9" x14ac:dyDescent="0.35">
      <c r="A134" s="68" t="s">
        <v>87</v>
      </c>
      <c r="B134" s="66" t="s">
        <v>54</v>
      </c>
      <c r="C134" s="89"/>
      <c r="D134" s="67">
        <f>D35/D13</f>
        <v>1.3622641509433961</v>
      </c>
      <c r="E134" s="67">
        <f>E35/E13</f>
        <v>0.81863560732113139</v>
      </c>
      <c r="G134" s="89"/>
      <c r="H134" s="67">
        <f>H35/H13</f>
        <v>0.98076923076923062</v>
      </c>
      <c r="I134" s="67">
        <f>I35/I13</f>
        <v>0.77272727272727282</v>
      </c>
    </row>
    <row r="135" spans="1:9" x14ac:dyDescent="0.35">
      <c r="A135" s="68" t="s">
        <v>89</v>
      </c>
      <c r="B135" s="66" t="s">
        <v>55</v>
      </c>
      <c r="C135" s="89"/>
      <c r="D135" s="67">
        <f>D36/D13</f>
        <v>1.3037735849056604</v>
      </c>
      <c r="E135" s="67">
        <f>E36/E13</f>
        <v>1.038269550748752</v>
      </c>
      <c r="G135" s="89"/>
      <c r="H135" s="67">
        <f>H36/H13</f>
        <v>0.96730769230769231</v>
      </c>
      <c r="I135" s="67">
        <f>I36/I13</f>
        <v>1.0681818181818181</v>
      </c>
    </row>
    <row r="136" spans="1:9" x14ac:dyDescent="0.35">
      <c r="A136" s="68" t="s">
        <v>93</v>
      </c>
      <c r="B136" s="60"/>
      <c r="C136" s="94"/>
      <c r="D136" s="69"/>
      <c r="E136" s="70"/>
      <c r="G136" s="100"/>
      <c r="H136" s="101"/>
      <c r="I136" s="102"/>
    </row>
    <row r="137" spans="1:9" x14ac:dyDescent="0.35">
      <c r="A137" s="66"/>
      <c r="B137" s="66"/>
      <c r="C137" s="89"/>
      <c r="D137" s="76"/>
      <c r="E137" s="67"/>
      <c r="G137" s="89"/>
      <c r="H137" s="89"/>
      <c r="I137" s="89"/>
    </row>
    <row r="138" spans="1:9" x14ac:dyDescent="0.35">
      <c r="A138" s="66"/>
      <c r="B138" s="66"/>
      <c r="C138" s="89"/>
      <c r="D138" s="67"/>
      <c r="E138" s="67"/>
      <c r="G138" s="89"/>
      <c r="H138" s="89"/>
      <c r="I138" s="89"/>
    </row>
    <row r="139" spans="1:9" x14ac:dyDescent="0.35">
      <c r="A139" s="60" t="s">
        <v>64</v>
      </c>
      <c r="B139" s="66" t="s">
        <v>53</v>
      </c>
      <c r="C139" s="89"/>
      <c r="D139" s="67">
        <f>D40/D13</f>
        <v>2.8867924528301887</v>
      </c>
      <c r="E139" s="67">
        <f>E40/E13</f>
        <v>0.73876871880199668</v>
      </c>
      <c r="G139" s="89"/>
      <c r="H139" s="67">
        <f>H40/H13</f>
        <v>2.6730769230769229</v>
      </c>
      <c r="I139" s="67">
        <f>I40/I13</f>
        <v>0.90909090909090917</v>
      </c>
    </row>
    <row r="140" spans="1:9" x14ac:dyDescent="0.35">
      <c r="A140" s="68" t="s">
        <v>87</v>
      </c>
      <c r="B140" s="66" t="s">
        <v>54</v>
      </c>
      <c r="C140" s="89"/>
      <c r="D140" s="67">
        <f>D41/D13</f>
        <v>3.1886792452830188</v>
      </c>
      <c r="E140" s="67">
        <f>E41/E13</f>
        <v>0.7437603993344426</v>
      </c>
      <c r="G140" s="89"/>
      <c r="H140" s="67">
        <f>H41/H13</f>
        <v>2.5384615384615383</v>
      </c>
      <c r="I140" s="67">
        <f>I41/I13</f>
        <v>0.47727272727272724</v>
      </c>
    </row>
    <row r="141" spans="1:9" x14ac:dyDescent="0.35">
      <c r="A141" s="68" t="s">
        <v>89</v>
      </c>
      <c r="B141" s="66" t="s">
        <v>55</v>
      </c>
      <c r="C141" s="89"/>
      <c r="D141" s="67">
        <f>D42/D13</f>
        <v>3.2452830188679247</v>
      </c>
      <c r="E141" s="67">
        <f>E42/E13</f>
        <v>0.66389351081530779</v>
      </c>
      <c r="G141" s="89"/>
      <c r="H141" s="67">
        <f>H42/H13</f>
        <v>2.5192307692307692</v>
      </c>
      <c r="I141" s="67">
        <f>I42/I13</f>
        <v>0.54545454545454541</v>
      </c>
    </row>
    <row r="142" spans="1:9" x14ac:dyDescent="0.35">
      <c r="A142" s="68" t="s">
        <v>94</v>
      </c>
      <c r="B142" s="60"/>
      <c r="C142" s="94"/>
      <c r="D142" s="69"/>
      <c r="E142" s="70"/>
      <c r="G142" s="100"/>
      <c r="H142" s="101"/>
      <c r="I142" s="102"/>
    </row>
    <row r="143" spans="1:9" x14ac:dyDescent="0.35">
      <c r="A143" s="66"/>
      <c r="B143" s="66"/>
      <c r="C143" s="89"/>
      <c r="D143" s="67"/>
      <c r="E143" s="67"/>
      <c r="G143" s="89"/>
      <c r="H143" s="89"/>
      <c r="I143" s="89"/>
    </row>
    <row r="144" spans="1:9" x14ac:dyDescent="0.35">
      <c r="A144" s="66"/>
      <c r="B144" s="66"/>
      <c r="C144" s="89"/>
      <c r="D144" s="67"/>
      <c r="E144" s="67"/>
      <c r="G144" s="89"/>
      <c r="H144" s="89"/>
      <c r="I144" s="89"/>
    </row>
    <row r="145" spans="1:9" x14ac:dyDescent="0.35">
      <c r="A145" s="60" t="s">
        <v>65</v>
      </c>
      <c r="B145" s="66" t="s">
        <v>53</v>
      </c>
      <c r="C145" s="89"/>
      <c r="D145" s="67">
        <f>D46/D13</f>
        <v>2.2830188679245285</v>
      </c>
      <c r="E145" s="67">
        <f>E46/E13</f>
        <v>0.63394342762063227</v>
      </c>
      <c r="G145" s="89"/>
      <c r="H145" s="67">
        <f>H46/H13</f>
        <v>2.1730769230769234</v>
      </c>
      <c r="I145" s="67">
        <f>I46/I13</f>
        <v>1.3181818181818181</v>
      </c>
    </row>
    <row r="146" spans="1:9" x14ac:dyDescent="0.35">
      <c r="A146" s="68" t="s">
        <v>87</v>
      </c>
      <c r="B146" s="66" t="s">
        <v>54</v>
      </c>
      <c r="C146" s="89"/>
      <c r="D146" s="67">
        <f>D47/D13</f>
        <v>2.2830188679245285</v>
      </c>
      <c r="E146" s="67">
        <f>E47/E13</f>
        <v>0.57404326123128113</v>
      </c>
      <c r="G146" s="89"/>
      <c r="H146" s="67">
        <f>H47/H13</f>
        <v>2.1346153846153846</v>
      </c>
      <c r="I146" s="67">
        <f>I47/I13</f>
        <v>1.1363636363636365</v>
      </c>
    </row>
    <row r="147" spans="1:9" x14ac:dyDescent="0.35">
      <c r="A147" s="68" t="s">
        <v>89</v>
      </c>
      <c r="B147" s="66" t="s">
        <v>55</v>
      </c>
      <c r="C147" s="89"/>
      <c r="D147" s="67">
        <f>D48/D13</f>
        <v>2.3962264150943398</v>
      </c>
      <c r="E147" s="67">
        <f>E48/E13</f>
        <v>0.68885191347753738</v>
      </c>
      <c r="G147" s="89"/>
      <c r="H147" s="67">
        <f>H48/H13</f>
        <v>2.2692307692307692</v>
      </c>
      <c r="I147" s="67">
        <f>I48/I13</f>
        <v>1</v>
      </c>
    </row>
    <row r="148" spans="1:9" x14ac:dyDescent="0.35">
      <c r="A148" s="68" t="s">
        <v>95</v>
      </c>
      <c r="B148" s="60"/>
      <c r="C148" s="94"/>
      <c r="D148" s="69"/>
      <c r="E148" s="70"/>
      <c r="G148" s="100"/>
      <c r="H148" s="101"/>
      <c r="I148" s="102"/>
    </row>
    <row r="149" spans="1:9" x14ac:dyDescent="0.35">
      <c r="A149" s="66"/>
      <c r="B149" s="66"/>
      <c r="C149" s="89"/>
      <c r="D149" s="67"/>
      <c r="E149" s="67"/>
      <c r="G149" s="89"/>
      <c r="H149" s="89"/>
      <c r="I149" s="89"/>
    </row>
    <row r="150" spans="1:9" x14ac:dyDescent="0.35">
      <c r="A150" s="66"/>
      <c r="B150" s="66"/>
      <c r="C150" s="89"/>
      <c r="D150" s="67"/>
      <c r="E150" s="67"/>
      <c r="G150" s="89"/>
      <c r="H150" s="89"/>
      <c r="I150" s="89"/>
    </row>
    <row r="151" spans="1:9" x14ac:dyDescent="0.35">
      <c r="A151" s="60" t="s">
        <v>66</v>
      </c>
      <c r="B151" s="66" t="s">
        <v>53</v>
      </c>
      <c r="C151" s="89"/>
      <c r="D151" s="67">
        <f>D52/D13</f>
        <v>2.0188679245283017</v>
      </c>
      <c r="E151" s="67">
        <f>E52/E13</f>
        <v>0.19966722129783696</v>
      </c>
      <c r="G151" s="89"/>
      <c r="H151" s="67">
        <f>H52/H13</f>
        <v>1.1538461538461537</v>
      </c>
      <c r="I151" s="67">
        <f>I52/I13</f>
        <v>0.1409090909090909</v>
      </c>
    </row>
    <row r="152" spans="1:9" x14ac:dyDescent="0.35">
      <c r="A152" s="68" t="s">
        <v>87</v>
      </c>
      <c r="B152" s="66" t="s">
        <v>54</v>
      </c>
      <c r="C152" s="89"/>
      <c r="D152" s="67">
        <f>D53/D13</f>
        <v>2.3962264150943398</v>
      </c>
      <c r="E152" s="67">
        <f>E53/E13</f>
        <v>0.25956738768718801</v>
      </c>
      <c r="G152" s="89"/>
      <c r="H152" s="67">
        <f>H53/H13</f>
        <v>1.1826923076923077</v>
      </c>
      <c r="I152" s="67">
        <f>I53/I13</f>
        <v>0.17272727272727273</v>
      </c>
    </row>
    <row r="153" spans="1:9" x14ac:dyDescent="0.35">
      <c r="A153" s="68" t="s">
        <v>89</v>
      </c>
      <c r="B153" s="66" t="s">
        <v>55</v>
      </c>
      <c r="C153" s="89"/>
      <c r="D153" s="67">
        <f>D54/D13</f>
        <v>2.3773584905660377</v>
      </c>
      <c r="E153" s="67">
        <f>E54/E13</f>
        <v>0.43427620632279534</v>
      </c>
      <c r="G153" s="89"/>
      <c r="H153" s="67">
        <f>H54/H13</f>
        <v>1.3019230769230767</v>
      </c>
      <c r="I153" s="67">
        <f>I54/I13</f>
        <v>0.25</v>
      </c>
    </row>
    <row r="154" spans="1:9" x14ac:dyDescent="0.35">
      <c r="A154" s="68" t="s">
        <v>90</v>
      </c>
      <c r="B154" s="60" t="s">
        <v>58</v>
      </c>
      <c r="C154" s="94"/>
      <c r="D154" s="69"/>
      <c r="E154" s="70"/>
      <c r="G154" s="100"/>
      <c r="H154" s="101"/>
      <c r="I154" s="102"/>
    </row>
    <row r="155" spans="1:9" x14ac:dyDescent="0.35">
      <c r="A155" s="68" t="s">
        <v>92</v>
      </c>
      <c r="B155" s="66" t="s">
        <v>0</v>
      </c>
      <c r="C155" s="89"/>
      <c r="D155" s="67"/>
      <c r="E155" s="67"/>
      <c r="G155" s="89"/>
      <c r="H155" s="89"/>
      <c r="I155" s="89"/>
    </row>
    <row r="156" spans="1:9" x14ac:dyDescent="0.35">
      <c r="A156" s="66"/>
      <c r="B156" s="66"/>
      <c r="C156" s="89"/>
      <c r="D156" s="67"/>
      <c r="E156" s="67"/>
      <c r="G156" s="89"/>
      <c r="H156" s="89"/>
      <c r="I156" s="89"/>
    </row>
    <row r="157" spans="1:9" x14ac:dyDescent="0.35">
      <c r="A157" s="60" t="s">
        <v>67</v>
      </c>
      <c r="B157" s="66" t="s">
        <v>53</v>
      </c>
      <c r="C157" s="89"/>
      <c r="D157" s="67">
        <f>D58/D13</f>
        <v>2.1886792452830188</v>
      </c>
      <c r="E157" s="67">
        <f>E58/E13</f>
        <v>0.4492512479201331</v>
      </c>
      <c r="G157" s="89"/>
      <c r="H157" s="67">
        <f>H58/H13</f>
        <v>2.9038461538461537</v>
      </c>
      <c r="I157" s="67">
        <f>I58/I13</f>
        <v>0.12954545454545455</v>
      </c>
    </row>
    <row r="158" spans="1:9" x14ac:dyDescent="0.35">
      <c r="A158" s="68" t="s">
        <v>87</v>
      </c>
      <c r="B158" s="66" t="s">
        <v>54</v>
      </c>
      <c r="C158" s="89"/>
      <c r="D158" s="67">
        <f>D59/D13</f>
        <v>2.2641509433962264</v>
      </c>
      <c r="E158" s="67">
        <f>E59/E13</f>
        <v>0.30449251247920134</v>
      </c>
      <c r="G158" s="89"/>
      <c r="H158" s="67">
        <f>H59/H13</f>
        <v>2.9807692307692308</v>
      </c>
      <c r="I158" s="67">
        <f>I59/I13</f>
        <v>0.27272727272727271</v>
      </c>
    </row>
    <row r="159" spans="1:9" x14ac:dyDescent="0.35">
      <c r="A159" s="68" t="s">
        <v>89</v>
      </c>
      <c r="B159" s="66" t="s">
        <v>55</v>
      </c>
      <c r="C159" s="89"/>
      <c r="D159" s="67">
        <f>D60/D13</f>
        <v>2.0754716981132075</v>
      </c>
      <c r="E159" s="67">
        <f>E60/E13</f>
        <v>0.39434276206322794</v>
      </c>
      <c r="G159" s="89"/>
      <c r="H159" s="67">
        <f>H60/H13</f>
        <v>2.6923076923076921</v>
      </c>
      <c r="I159" s="67">
        <f>I60/I13</f>
        <v>0.22727272727272729</v>
      </c>
    </row>
    <row r="160" spans="1:9" x14ac:dyDescent="0.35">
      <c r="A160" s="68" t="s">
        <v>90</v>
      </c>
      <c r="B160" s="60" t="s">
        <v>56</v>
      </c>
      <c r="C160" s="94"/>
      <c r="D160" s="69"/>
      <c r="E160" s="70"/>
      <c r="G160" s="100"/>
      <c r="H160" s="101"/>
      <c r="I160" s="102"/>
    </row>
    <row r="161" spans="1:9" x14ac:dyDescent="0.35">
      <c r="A161" s="68" t="s">
        <v>93</v>
      </c>
      <c r="B161" s="66" t="s">
        <v>0</v>
      </c>
      <c r="C161" s="89"/>
      <c r="D161" s="67"/>
      <c r="E161" s="67"/>
      <c r="G161" s="89"/>
      <c r="H161" s="89"/>
      <c r="I161" s="89"/>
    </row>
    <row r="162" spans="1:9" x14ac:dyDescent="0.35">
      <c r="A162" s="66"/>
      <c r="B162" s="66"/>
      <c r="C162" s="89"/>
      <c r="D162" s="67"/>
      <c r="E162" s="67"/>
      <c r="G162" s="89"/>
      <c r="H162" s="89"/>
      <c r="I162" s="89"/>
    </row>
    <row r="163" spans="1:9" x14ac:dyDescent="0.35">
      <c r="A163" s="60" t="s">
        <v>68</v>
      </c>
      <c r="B163" s="66" t="s">
        <v>53</v>
      </c>
      <c r="C163" s="89"/>
      <c r="D163" s="67">
        <f>D64/D13</f>
        <v>4.415094339622641</v>
      </c>
      <c r="E163" s="67">
        <f>E64/E13</f>
        <v>0.37936772046589018</v>
      </c>
      <c r="G163" s="89"/>
      <c r="H163" s="67">
        <f>H64/H13</f>
        <v>1.2576923076923077</v>
      </c>
      <c r="I163" s="67">
        <f>I64/I13</f>
        <v>0.17045454545454544</v>
      </c>
    </row>
    <row r="164" spans="1:9" x14ac:dyDescent="0.35">
      <c r="A164" s="68" t="s">
        <v>87</v>
      </c>
      <c r="B164" s="66" t="s">
        <v>54</v>
      </c>
      <c r="C164" s="89"/>
      <c r="D164" s="67">
        <f>D65/D13</f>
        <v>4.0377358490566033</v>
      </c>
      <c r="E164" s="67">
        <f>E65/E13</f>
        <v>0.30948419301164726</v>
      </c>
      <c r="G164" s="89"/>
      <c r="H164" s="67">
        <f>H65/H13</f>
        <v>1.3884615384615384</v>
      </c>
      <c r="I164" s="67">
        <f>I65/I13</f>
        <v>0.29545454545454547</v>
      </c>
    </row>
    <row r="165" spans="1:9" x14ac:dyDescent="0.35">
      <c r="A165" s="68" t="s">
        <v>89</v>
      </c>
      <c r="B165" s="66" t="s">
        <v>55</v>
      </c>
      <c r="C165" s="89"/>
      <c r="D165" s="67">
        <f>D66/D13</f>
        <v>4.2641509433962268</v>
      </c>
      <c r="E165" s="67">
        <f>E66/E13</f>
        <v>0.26455906821963393</v>
      </c>
      <c r="G165" s="89"/>
      <c r="H165" s="67">
        <f>H66/H13</f>
        <v>1.1557692307692307</v>
      </c>
      <c r="I165" s="67">
        <f>I66/I13</f>
        <v>0.17045454545454544</v>
      </c>
    </row>
    <row r="166" spans="1:9" x14ac:dyDescent="0.35">
      <c r="A166" s="68" t="s">
        <v>90</v>
      </c>
      <c r="B166" s="60" t="s">
        <v>58</v>
      </c>
      <c r="C166" s="94"/>
      <c r="D166" s="69"/>
      <c r="E166" s="70"/>
      <c r="G166" s="100"/>
      <c r="H166" s="101"/>
      <c r="I166" s="102"/>
    </row>
    <row r="167" spans="1:9" x14ac:dyDescent="0.35">
      <c r="A167" s="68" t="s">
        <v>94</v>
      </c>
      <c r="B167" s="66" t="s">
        <v>0</v>
      </c>
      <c r="C167" s="89"/>
      <c r="D167" s="67"/>
      <c r="E167" s="67"/>
      <c r="G167" s="89"/>
      <c r="H167" s="89"/>
      <c r="I167" s="89"/>
    </row>
    <row r="168" spans="1:9" x14ac:dyDescent="0.35">
      <c r="A168" s="66"/>
      <c r="B168" s="66"/>
      <c r="C168" s="89"/>
      <c r="D168" s="67"/>
      <c r="E168" s="67"/>
      <c r="G168" s="89"/>
      <c r="H168" s="89"/>
      <c r="I168" s="89"/>
    </row>
    <row r="169" spans="1:9" x14ac:dyDescent="0.35">
      <c r="A169" s="60" t="s">
        <v>69</v>
      </c>
      <c r="B169" s="66" t="s">
        <v>53</v>
      </c>
      <c r="C169" s="89"/>
      <c r="D169" s="67">
        <f>D70/D13</f>
        <v>3.5660377358490565</v>
      </c>
      <c r="E169" s="67">
        <f>E70/E13</f>
        <v>0.19966722129783696</v>
      </c>
      <c r="G169" s="89"/>
      <c r="H169" s="67">
        <f>H70/H13</f>
        <v>2.7115384615384612</v>
      </c>
      <c r="I169" s="67">
        <f>I70/I13</f>
        <v>0.21136363636363636</v>
      </c>
    </row>
    <row r="170" spans="1:9" x14ac:dyDescent="0.35">
      <c r="A170" s="68" t="s">
        <v>87</v>
      </c>
      <c r="B170" s="66" t="s">
        <v>54</v>
      </c>
      <c r="C170" s="89"/>
      <c r="D170" s="67">
        <f>D71/D13</f>
        <v>3.5471698113207548</v>
      </c>
      <c r="E170" s="67">
        <f>E71/E13</f>
        <v>0.27454242928452582</v>
      </c>
      <c r="G170" s="89"/>
      <c r="H170" s="67">
        <f>H71/H13</f>
        <v>2.7307692307692304</v>
      </c>
      <c r="I170" s="67">
        <f>I71/I13</f>
        <v>2.7272727272727275E-2</v>
      </c>
    </row>
    <row r="171" spans="1:9" x14ac:dyDescent="0.35">
      <c r="A171" s="68" t="s">
        <v>89</v>
      </c>
      <c r="B171" s="66" t="s">
        <v>55</v>
      </c>
      <c r="C171" s="89"/>
      <c r="D171" s="67">
        <f>D72/D13</f>
        <v>3.3773584905660377</v>
      </c>
      <c r="E171" s="67">
        <f>E72/E13</f>
        <v>0.18968386023294509</v>
      </c>
      <c r="G171" s="89"/>
      <c r="H171" s="67">
        <f>H72/H13</f>
        <v>2.4423076923076921</v>
      </c>
      <c r="I171" s="67">
        <f>I72/I13</f>
        <v>0.18409090909090908</v>
      </c>
    </row>
    <row r="172" spans="1:9" x14ac:dyDescent="0.35">
      <c r="A172" s="68" t="s">
        <v>90</v>
      </c>
      <c r="B172" s="66" t="s">
        <v>58</v>
      </c>
      <c r="C172" s="94"/>
      <c r="D172" s="69"/>
      <c r="E172" s="70"/>
      <c r="G172" s="100"/>
      <c r="H172" s="101"/>
      <c r="I172" s="102"/>
    </row>
    <row r="173" spans="1:9" x14ac:dyDescent="0.35">
      <c r="A173" s="68" t="s">
        <v>95</v>
      </c>
      <c r="B173" s="66" t="s">
        <v>0</v>
      </c>
      <c r="C173" s="89"/>
      <c r="D173" s="67"/>
      <c r="E173" s="67"/>
      <c r="G173" s="89"/>
      <c r="H173" s="89"/>
      <c r="I173" s="89"/>
    </row>
    <row r="174" spans="1:9" x14ac:dyDescent="0.35">
      <c r="A174" s="66"/>
      <c r="B174" s="66"/>
      <c r="C174" s="89"/>
      <c r="D174" s="67"/>
      <c r="E174" s="67"/>
      <c r="G174" s="89"/>
      <c r="H174" s="89"/>
      <c r="I174" s="89"/>
    </row>
    <row r="175" spans="1:9" x14ac:dyDescent="0.35">
      <c r="A175" s="60" t="s">
        <v>70</v>
      </c>
      <c r="B175" s="66" t="s">
        <v>53</v>
      </c>
      <c r="C175" s="89"/>
      <c r="D175" s="67">
        <f>D76/D13</f>
        <v>3.4150943396226419</v>
      </c>
      <c r="E175" s="67">
        <f>E76/E13</f>
        <v>0.5141430948419301</v>
      </c>
      <c r="G175" s="89"/>
      <c r="H175" s="67">
        <f>H76/H13</f>
        <v>2.4423076923076921</v>
      </c>
      <c r="I175" s="67">
        <f>I76/I13</f>
        <v>0.43181818181818182</v>
      </c>
    </row>
    <row r="176" spans="1:9" x14ac:dyDescent="0.35">
      <c r="A176" s="68" t="s">
        <v>87</v>
      </c>
      <c r="B176" s="66" t="s">
        <v>54</v>
      </c>
      <c r="C176" s="89"/>
      <c r="D176" s="67">
        <f>D77/D13</f>
        <v>3.9056603773584904</v>
      </c>
      <c r="E176" s="67">
        <f>E77/E13</f>
        <v>0.4492512479201331</v>
      </c>
      <c r="G176" s="89"/>
      <c r="H176" s="67">
        <f>H77/H13</f>
        <v>2.2692307692307692</v>
      </c>
      <c r="I176" s="67">
        <f>I77/I13</f>
        <v>0.59090909090909094</v>
      </c>
    </row>
    <row r="177" spans="1:9" x14ac:dyDescent="0.35">
      <c r="A177" s="68" t="s">
        <v>89</v>
      </c>
      <c r="B177" s="66" t="s">
        <v>55</v>
      </c>
      <c r="C177" s="89"/>
      <c r="D177" s="67">
        <f>D78/D13</f>
        <v>3.6037735849056607</v>
      </c>
      <c r="E177" s="67">
        <f>E78/E13</f>
        <v>0.48918469217970045</v>
      </c>
      <c r="G177" s="89"/>
      <c r="H177" s="67">
        <f>H78/H13</f>
        <v>2.4615384615384617</v>
      </c>
      <c r="I177" s="67">
        <f>I78/I13</f>
        <v>0.63636363636363646</v>
      </c>
    </row>
    <row r="178" spans="1:9" x14ac:dyDescent="0.35">
      <c r="A178" s="68" t="s">
        <v>92</v>
      </c>
      <c r="B178" s="60" t="s">
        <v>56</v>
      </c>
      <c r="C178" s="94"/>
      <c r="D178" s="69"/>
      <c r="E178" s="70"/>
      <c r="G178" s="100"/>
      <c r="H178" s="101"/>
      <c r="I178" s="102"/>
    </row>
    <row r="179" spans="1:9" x14ac:dyDescent="0.35">
      <c r="A179" s="68" t="s">
        <v>94</v>
      </c>
      <c r="B179" s="66" t="s">
        <v>0</v>
      </c>
      <c r="C179" s="89"/>
      <c r="D179" s="67"/>
      <c r="E179" s="67"/>
      <c r="G179" s="89"/>
      <c r="H179" s="89"/>
      <c r="I179" s="89"/>
    </row>
    <row r="180" spans="1:9" x14ac:dyDescent="0.35">
      <c r="A180" s="66"/>
      <c r="B180" s="66"/>
      <c r="C180" s="89"/>
      <c r="D180" s="67"/>
      <c r="E180" s="67"/>
      <c r="G180" s="89"/>
      <c r="H180" s="89"/>
      <c r="I180" s="89"/>
    </row>
    <row r="181" spans="1:9" x14ac:dyDescent="0.35">
      <c r="A181" s="60" t="s">
        <v>71</v>
      </c>
      <c r="B181" s="66" t="s">
        <v>53</v>
      </c>
      <c r="C181" s="89"/>
      <c r="D181" s="67">
        <f>D82/D13</f>
        <v>2.7924528301886795</v>
      </c>
      <c r="E181" s="67">
        <f>E82/E13</f>
        <v>0.50915141430948418</v>
      </c>
      <c r="G181" s="89"/>
      <c r="H181" s="67">
        <f>H82/H13</f>
        <v>2.1153846153846154</v>
      </c>
      <c r="I181" s="67">
        <f>I82/I13</f>
        <v>0.56818181818181823</v>
      </c>
    </row>
    <row r="182" spans="1:9" x14ac:dyDescent="0.35">
      <c r="A182" s="68" t="s">
        <v>87</v>
      </c>
      <c r="B182" s="66" t="s">
        <v>54</v>
      </c>
      <c r="C182" s="89"/>
      <c r="D182" s="67">
        <f>D83/D13</f>
        <v>3.0566037735849054</v>
      </c>
      <c r="E182" s="67">
        <f>E83/E13</f>
        <v>0.71381031613976698</v>
      </c>
      <c r="G182" s="89"/>
      <c r="H182" s="67">
        <f>H83/H13</f>
        <v>2.0769230769230771</v>
      </c>
      <c r="I182" s="67">
        <f>I83/I13</f>
        <v>1.0227272727272727</v>
      </c>
    </row>
    <row r="183" spans="1:9" x14ac:dyDescent="0.35">
      <c r="A183" s="68" t="s">
        <v>89</v>
      </c>
      <c r="B183" s="66" t="s">
        <v>55</v>
      </c>
      <c r="C183" s="89"/>
      <c r="D183" s="67">
        <f>D84/D13</f>
        <v>3.3018867924528301</v>
      </c>
      <c r="E183" s="67">
        <f>E84/E13</f>
        <v>0.50415973377703827</v>
      </c>
      <c r="G183" s="89"/>
      <c r="H183" s="67">
        <f>H84/H13</f>
        <v>2.0384615384615383</v>
      </c>
      <c r="I183" s="67">
        <f>I84/I13</f>
        <v>0.52272727272727271</v>
      </c>
    </row>
    <row r="184" spans="1:9" x14ac:dyDescent="0.35">
      <c r="A184" s="68" t="s">
        <v>93</v>
      </c>
      <c r="B184" s="60" t="s">
        <v>56</v>
      </c>
      <c r="C184" s="94"/>
      <c r="D184" s="69"/>
      <c r="E184" s="70"/>
      <c r="G184" s="100"/>
      <c r="H184" s="101"/>
      <c r="I184" s="102"/>
    </row>
    <row r="185" spans="1:9" x14ac:dyDescent="0.35">
      <c r="A185" s="68" t="s">
        <v>95</v>
      </c>
      <c r="B185" s="66" t="s">
        <v>0</v>
      </c>
      <c r="C185" s="89"/>
      <c r="D185" s="67"/>
      <c r="E185" s="67"/>
      <c r="G185" s="89"/>
      <c r="H185" s="89"/>
      <c r="I185" s="89"/>
    </row>
    <row r="186" spans="1:9" x14ac:dyDescent="0.35">
      <c r="A186" s="66"/>
      <c r="B186" s="66"/>
      <c r="C186" s="89"/>
      <c r="D186" s="67"/>
      <c r="E186" s="67"/>
      <c r="G186" s="89"/>
      <c r="H186" s="89"/>
      <c r="I186" s="89"/>
    </row>
    <row r="187" spans="1:9" x14ac:dyDescent="0.35">
      <c r="A187" s="60" t="s">
        <v>72</v>
      </c>
      <c r="B187" s="66" t="s">
        <v>53</v>
      </c>
      <c r="C187" s="89"/>
      <c r="D187" s="67">
        <f>D88/D13</f>
        <v>0.77169811320754722</v>
      </c>
      <c r="E187" s="67">
        <f>E88/E13</f>
        <v>1.0332778702163061</v>
      </c>
      <c r="G187" s="89"/>
      <c r="H187" s="67">
        <f>H88/H13</f>
        <v>0.9557692307692307</v>
      </c>
      <c r="I187" s="67">
        <f>I88/I13</f>
        <v>1.0909090909090908</v>
      </c>
    </row>
    <row r="188" spans="1:9" x14ac:dyDescent="0.35">
      <c r="A188" s="68" t="s">
        <v>87</v>
      </c>
      <c r="B188" s="66" t="s">
        <v>54</v>
      </c>
      <c r="C188" s="89"/>
      <c r="D188" s="67">
        <f>D89/D13</f>
        <v>0.68301886792452837</v>
      </c>
      <c r="E188" s="67">
        <f>E89/E13</f>
        <v>0.99334442595673877</v>
      </c>
      <c r="G188" s="89"/>
      <c r="H188" s="67">
        <f>H89/H13</f>
        <v>0.89230769230769225</v>
      </c>
      <c r="I188" s="67">
        <f>I89/I13</f>
        <v>1.7045454545454546</v>
      </c>
    </row>
    <row r="189" spans="1:9" x14ac:dyDescent="0.35">
      <c r="A189" s="68" t="s">
        <v>89</v>
      </c>
      <c r="B189" s="66" t="s">
        <v>55</v>
      </c>
      <c r="C189" s="89"/>
      <c r="D189" s="67">
        <f>D90/D13</f>
        <v>0.6924528301886792</v>
      </c>
      <c r="E189" s="67">
        <f>E90/E13</f>
        <v>0.97836938435940091</v>
      </c>
      <c r="G189" s="89"/>
      <c r="H189" s="67">
        <f>H90/H13</f>
        <v>0.8634615384615385</v>
      </c>
      <c r="I189" s="67">
        <f>I90/I13</f>
        <v>1.2045454545454546</v>
      </c>
    </row>
    <row r="190" spans="1:9" x14ac:dyDescent="0.35">
      <c r="A190" s="68" t="s">
        <v>96</v>
      </c>
      <c r="B190" s="60"/>
      <c r="C190" s="94"/>
      <c r="D190" s="69"/>
      <c r="E190" s="70"/>
      <c r="G190" s="100"/>
      <c r="H190" s="101"/>
      <c r="I190" s="102"/>
    </row>
    <row r="191" spans="1:9" x14ac:dyDescent="0.35">
      <c r="A191" s="66"/>
      <c r="B191" s="66"/>
      <c r="C191" s="89"/>
      <c r="D191" s="67"/>
      <c r="E191" s="67"/>
      <c r="G191" s="89"/>
      <c r="H191" s="89"/>
      <c r="I191" s="89"/>
    </row>
    <row r="192" spans="1:9" x14ac:dyDescent="0.35">
      <c r="A192" s="66"/>
      <c r="B192" s="66"/>
      <c r="C192" s="89"/>
      <c r="D192" s="67"/>
      <c r="E192" s="67"/>
      <c r="G192" s="89"/>
      <c r="H192" s="89"/>
      <c r="I192" s="89"/>
    </row>
    <row r="193" spans="1:9" x14ac:dyDescent="0.35">
      <c r="A193" s="60" t="s">
        <v>74</v>
      </c>
      <c r="B193" s="66" t="s">
        <v>53</v>
      </c>
      <c r="C193" s="89"/>
      <c r="D193" s="67">
        <f>D94/D13</f>
        <v>1.1584905660377358</v>
      </c>
      <c r="E193" s="67">
        <f>E94/E13</f>
        <v>1.2129783693843594</v>
      </c>
      <c r="G193" s="89"/>
      <c r="H193" s="67">
        <f>H94/H13</f>
        <v>1.7230769230769232</v>
      </c>
      <c r="I193" s="67">
        <f>I94/I13</f>
        <v>1.5681818181818181</v>
      </c>
    </row>
    <row r="194" spans="1:9" x14ac:dyDescent="0.35">
      <c r="A194" s="68" t="s">
        <v>87</v>
      </c>
      <c r="B194" s="66" t="s">
        <v>54</v>
      </c>
      <c r="C194" s="89"/>
      <c r="D194" s="67">
        <f>D95/D13</f>
        <v>1.1754716981132076</v>
      </c>
      <c r="E194" s="67">
        <f>E95/E13</f>
        <v>0.93344425956738775</v>
      </c>
      <c r="G194" s="89"/>
      <c r="H194" s="67">
        <f>H95/H13</f>
        <v>1.7576923076923077</v>
      </c>
      <c r="I194" s="67">
        <f>I95/I13</f>
        <v>1.5681818181818181</v>
      </c>
    </row>
    <row r="195" spans="1:9" x14ac:dyDescent="0.35">
      <c r="A195" s="68" t="s">
        <v>89</v>
      </c>
      <c r="B195" s="66" t="s">
        <v>55</v>
      </c>
      <c r="C195" s="89"/>
      <c r="D195" s="67">
        <f>D96/D13</f>
        <v>1.1396226415094339</v>
      </c>
      <c r="E195" s="67">
        <f>E96/E13</f>
        <v>0.96838602329450907</v>
      </c>
      <c r="G195" s="89"/>
      <c r="H195" s="67">
        <f>H96/H13</f>
        <v>1.9134615384615383</v>
      </c>
      <c r="I195" s="67">
        <f>I96/I13</f>
        <v>1.5</v>
      </c>
    </row>
    <row r="196" spans="1:9" x14ac:dyDescent="0.35">
      <c r="A196" s="68" t="s">
        <v>97</v>
      </c>
      <c r="B196" s="60"/>
      <c r="C196" s="94"/>
      <c r="D196" s="69"/>
      <c r="E196" s="70"/>
      <c r="G196" s="100"/>
      <c r="H196" s="101"/>
      <c r="I196" s="102"/>
    </row>
    <row r="197" spans="1:9" x14ac:dyDescent="0.35">
      <c r="A197" s="59"/>
      <c r="B197" s="66"/>
      <c r="C197" s="89"/>
      <c r="D197" s="67"/>
      <c r="E197" s="67"/>
      <c r="G197" s="89"/>
      <c r="H197" s="89"/>
      <c r="I197" s="89"/>
    </row>
  </sheetData>
  <mergeCells count="6">
    <mergeCell ref="C2:E2"/>
    <mergeCell ref="G2:I2"/>
    <mergeCell ref="L3:Q3"/>
    <mergeCell ref="R3:W3"/>
    <mergeCell ref="C101:E101"/>
    <mergeCell ref="G101:I10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Title page</vt:lpstr>
      <vt:lpstr>Figure 3</vt:lpstr>
      <vt:lpstr>Figure 4</vt:lpstr>
      <vt:lpstr>Figure 5 </vt:lpstr>
      <vt:lpstr>Figure 6</vt:lpstr>
      <vt:lpstr>Figure S3</vt:lpstr>
      <vt:lpstr>Figure S4</vt:lpstr>
      <vt:lpstr>Figure S5</vt:lpstr>
      <vt:lpstr>Figure S6</vt:lpstr>
      <vt:lpstr>Figure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Bashir, Sanum</dc:creator>
  <cp:lastModifiedBy>Kühn, Ralf</cp:lastModifiedBy>
  <dcterms:created xsi:type="dcterms:W3CDTF">2019-04-08T15:33:46Z</dcterms:created>
  <dcterms:modified xsi:type="dcterms:W3CDTF">2020-09-30T14:00:26Z</dcterms:modified>
</cp:coreProperties>
</file>